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00" windowHeight="8640" tabRatio="727" activeTab="0"/>
  </bookViews>
  <sheets>
    <sheet name="COVER PAGE" sheetId="1" r:id="rId1"/>
    <sheet name="TRANSITION" sheetId="2" r:id="rId2"/>
    <sheet name="YEAR 1" sheetId="3" r:id="rId3"/>
    <sheet name="YEAR 2" sheetId="4" r:id="rId4"/>
    <sheet name="YEAR 3" sheetId="5" r:id="rId5"/>
    <sheet name="YEAR 4" sheetId="6" r:id="rId6"/>
    <sheet name="YEAR 5" sheetId="7" r:id="rId7"/>
    <sheet name="2-YEAR OPT" sheetId="8" r:id="rId8"/>
    <sheet name="SUMMARY" sheetId="9" r:id="rId9"/>
  </sheets>
  <definedNames/>
  <calcPr fullCalcOnLoad="1"/>
</workbook>
</file>

<file path=xl/sharedStrings.xml><?xml version="1.0" encoding="utf-8"?>
<sst xmlns="http://schemas.openxmlformats.org/spreadsheetml/2006/main" count="490" uniqueCount="149">
  <si>
    <t>One-Time Only Transition-In Price (RFP 3.7)</t>
  </si>
  <si>
    <t>One-Time Only Transition-Out Price (RFP 3.8)</t>
  </si>
  <si>
    <t>A</t>
  </si>
  <si>
    <t>B</t>
  </si>
  <si>
    <t>TOTAL TRANSITION SERVICES PRICE</t>
  </si>
  <si>
    <t>Transition Services</t>
  </si>
  <si>
    <t>Transaction Type</t>
  </si>
  <si>
    <t>Estimated Quantity</t>
  </si>
  <si>
    <t>Electronic (EFT/EDI) Payment Processing</t>
  </si>
  <si>
    <t>Manual (Paper) Payment Processing</t>
  </si>
  <si>
    <t>Electronic Payment Enrollment</t>
  </si>
  <si>
    <t>EFT Outreach (RFP 3.5.5 + 6)</t>
  </si>
  <si>
    <t>Direct Deposit Enrollment</t>
  </si>
  <si>
    <t>NSF Funds Payments</t>
  </si>
  <si>
    <t>(RFP 3.5.3)</t>
  </si>
  <si>
    <t>Recoupment/Receipt Adjustments</t>
  </si>
  <si>
    <t>Stop Payment Requests                                               Void Requests                                                                  Payee Disbursement Hold                                                                   Releasing Funds in Escrow                                     Returned Check Processing</t>
  </si>
  <si>
    <t>Direct Deposit Brochures/Enrollment Kits/Notices</t>
  </si>
  <si>
    <t>Employer Electronic Payment Enrollment Kits/Notices</t>
  </si>
  <si>
    <t>NCP Electronic Payment Enrollment Kits/Notices</t>
  </si>
  <si>
    <t>Task Order Requests - Labor Category (RFP 3.10)</t>
  </si>
  <si>
    <t>C</t>
  </si>
  <si>
    <t>D</t>
  </si>
  <si>
    <t>E</t>
  </si>
  <si>
    <t>F</t>
  </si>
  <si>
    <t>G</t>
  </si>
  <si>
    <t>Senior Subject Matter Expert</t>
  </si>
  <si>
    <t>Programmer Analyst</t>
  </si>
  <si>
    <t>Senior Systems Developer</t>
  </si>
  <si>
    <t>0 - 1,200</t>
  </si>
  <si>
    <t>0 - 47,400</t>
  </si>
  <si>
    <t>1,201 - 3,400+</t>
  </si>
  <si>
    <t>47,401 - 52,680</t>
  </si>
  <si>
    <t>77,801 - 86,500+</t>
  </si>
  <si>
    <t>0 - 5,000</t>
  </si>
  <si>
    <t>0 - 110,000</t>
  </si>
  <si>
    <t>5,001 - 10,000</t>
  </si>
  <si>
    <t>110,001 - 120,000+</t>
  </si>
  <si>
    <t>Sub-Total</t>
  </si>
  <si>
    <t>Estimated Quantity Minimum Volume</t>
  </si>
  <si>
    <t>Estimated Quantity Maximum Volume</t>
  </si>
  <si>
    <t>Payment Processing  (RFP 3.5.3)</t>
  </si>
  <si>
    <t>Hourly          Rate</t>
  </si>
  <si>
    <r>
      <t xml:space="preserve">Total Price for Maximum Volume     </t>
    </r>
    <r>
      <rPr>
        <b/>
        <sz val="9"/>
        <color indexed="8"/>
        <rFont val="Calibri"/>
        <family val="2"/>
      </rPr>
      <t>(Column E x F)</t>
    </r>
  </si>
  <si>
    <r>
      <t xml:space="preserve">Total Price for Minimum Volume     </t>
    </r>
    <r>
      <rPr>
        <b/>
        <sz val="9"/>
        <color indexed="8"/>
        <rFont val="Calibri"/>
        <family val="2"/>
      </rPr>
      <t>(Column B x C)</t>
    </r>
  </si>
  <si>
    <t>H</t>
  </si>
  <si>
    <r>
      <t xml:space="preserve">TOTAL PRICE </t>
    </r>
    <r>
      <rPr>
        <b/>
        <sz val="9"/>
        <color indexed="8"/>
        <rFont val="Calibri"/>
        <family val="2"/>
      </rPr>
      <t>(Column D +G)</t>
    </r>
  </si>
  <si>
    <t>Fully           Loaded Fixed Unit Price</t>
  </si>
  <si>
    <t>Fully Loaded Fixed Unit Price</t>
  </si>
  <si>
    <r>
      <t xml:space="preserve">TOTAL PRICE    </t>
    </r>
    <r>
      <rPr>
        <b/>
        <sz val="9"/>
        <color indexed="8"/>
        <rFont val="Calibri"/>
        <family val="2"/>
      </rPr>
      <t>(Column B x D)</t>
    </r>
  </si>
  <si>
    <t>0 - 77,800</t>
  </si>
  <si>
    <t>Printing of Marketing Materials                                                (RFP 3.5.5 + 6)</t>
  </si>
  <si>
    <t>2-YEAR OPTION PERIOD</t>
  </si>
  <si>
    <t>2 - YEAR OPTION PERIOD - TOTAL TASK ORDER LABOR PRICE</t>
  </si>
  <si>
    <t>2 - YEAR OPTION PERIOD - TOTAL MARKETING PRICE</t>
  </si>
  <si>
    <t>2 - YEAR OPTION PERIOD - TOTAL TRANSACTION PRICE</t>
  </si>
  <si>
    <t>0 - 220,000</t>
  </si>
  <si>
    <t>0 - 10,000</t>
  </si>
  <si>
    <t>0 - 2,400</t>
  </si>
  <si>
    <t>0 - 94,800</t>
  </si>
  <si>
    <t>0 - 155,600</t>
  </si>
  <si>
    <t>94,801-      105,360+</t>
  </si>
  <si>
    <t>10,001- 20,000+</t>
  </si>
  <si>
    <t>220,001-  240,000+</t>
  </si>
  <si>
    <t>2,401-        6,800+</t>
  </si>
  <si>
    <t>155,601-     173,000+</t>
  </si>
  <si>
    <t>SUMMARY PAGE</t>
  </si>
  <si>
    <t>* THIS FIGURE WILL BE USED TO RANK FINANCIAL PROPOSALS</t>
  </si>
  <si>
    <t>Company Name:</t>
  </si>
  <si>
    <t>Address:</t>
  </si>
  <si>
    <t>FEIN:</t>
  </si>
  <si>
    <t>Fax Number:</t>
  </si>
  <si>
    <t>Certified MBE:</t>
  </si>
  <si>
    <t>Signature of Representative Authorized to Bind the Company to all Statements, Services and Prices</t>
  </si>
  <si>
    <t>Date</t>
  </si>
  <si>
    <t>Telephone Number:</t>
  </si>
  <si>
    <t>YES</t>
  </si>
  <si>
    <t>NO</t>
  </si>
  <si>
    <t>MBE Certification Number</t>
  </si>
  <si>
    <t>Typed Name and Title of Representative Authorized to Bind the Company to all Statements, Services and Prices</t>
  </si>
  <si>
    <t>STATE DISBURSEMENT UNIT SERVICES - PRICING PROPOSAL</t>
  </si>
  <si>
    <t>STATE DISBURSEMENT UNIT SERVICES  - PRICING PROPOSAL</t>
  </si>
  <si>
    <t>MARYLAND STATE DEPARTMENT OF HUMAN RESOURCES</t>
  </si>
  <si>
    <t>CHILD SUPPORT ENFORCEMENT ADMINISTRATION</t>
  </si>
  <si>
    <t>STATE DISBURSEMENT UNIT SERVICES</t>
  </si>
  <si>
    <t>PRICING PROPOSAL</t>
  </si>
  <si>
    <t>Cover Page</t>
  </si>
  <si>
    <t>Maryland’s Human Services Agency</t>
  </si>
  <si>
    <t>REQUEST FOR PROPOSALS (RFP)</t>
  </si>
  <si>
    <t>AGENCY CONTROL NUMBER:  CSEA/SDU-14-001-S</t>
  </si>
  <si>
    <t>This Pricing Proposal contains 8 pages to be completed as follows -</t>
  </si>
  <si>
    <r>
      <rPr>
        <b/>
        <sz val="14"/>
        <color indexed="8"/>
        <rFont val="Calibri"/>
        <family val="2"/>
      </rPr>
      <t>TO ALL OFFERORS:</t>
    </r>
    <r>
      <rPr>
        <sz val="14"/>
        <color indexed="8"/>
        <rFont val="Calibri"/>
        <family val="2"/>
      </rPr>
      <t xml:space="preserve">  </t>
    </r>
  </si>
  <si>
    <r>
      <rPr>
        <b/>
        <sz val="14"/>
        <color indexed="8"/>
        <rFont val="Calibri"/>
        <family val="2"/>
      </rPr>
      <t>Page 1 of 8</t>
    </r>
    <r>
      <rPr>
        <sz val="14"/>
        <color indexed="8"/>
        <rFont val="Calibri"/>
        <family val="2"/>
      </rPr>
      <t>, requests the Offeror's Fixed Prices for Transition Services (In and Out) found in RFP Sections 3.7 and 3.8.</t>
    </r>
  </si>
  <si>
    <t>0 - 3,113,500</t>
  </si>
  <si>
    <t>3,113,501- 3,456,500</t>
  </si>
  <si>
    <t>S  E  C  T  I  O  N     I</t>
  </si>
  <si>
    <t>S E C T I O N   II</t>
  </si>
  <si>
    <t>S E C T I O N   III</t>
  </si>
  <si>
    <t>2-YEAR OPTION PERIOD - TOTAL MAXIMUM CONTRACT AMOUNT (from page 7, Row 20)</t>
  </si>
  <si>
    <t>3,113,501-3,456,500</t>
  </si>
  <si>
    <t>2 - YEAR  OPTION PERIOD  -  TOTAL  MAXIMUM  CONTRACT  AMOUNT                                                                                                                              (Sum of the Total Price for Transaction + Marketing + Labor)</t>
  </si>
  <si>
    <t>0 - 6,227,000</t>
  </si>
  <si>
    <t>6,227,001-6,913,000</t>
  </si>
  <si>
    <t>BASE CONTRACT YEAR 5</t>
  </si>
  <si>
    <t>BASE CONTRACT YEAR 4</t>
  </si>
  <si>
    <t>BASE CONTRACT YEAR 3</t>
  </si>
  <si>
    <t>BASE CONTRACT YEAR 2</t>
  </si>
  <si>
    <t>BASE CONTRACT YEAR 1</t>
  </si>
  <si>
    <t>BASE CONTRACT YEAR 1 - TOTAL MAXIMUM CONTRACT AMOUNT (from page 2, Row 20)</t>
  </si>
  <si>
    <t>BASE CONTRACT YEAR 2 - TOTAL MAXIMUM CONTRACT AMOUNT (from page 3, Row 20)</t>
  </si>
  <si>
    <t>BASE CONTRACT YEAR 3 - TOTAL MAXIMUM CONTRACT AMOUNT (from page 4, Row 20)</t>
  </si>
  <si>
    <t>BASE CONTRACT YEAR 4 - TOTAL MAXIMUM CONTRACT AMOUNT (from page 5, Row 20)</t>
  </si>
  <si>
    <t>BASE CONTRACT YEAR 5 - TOTAL MAXIMUM CONTRACT AMOUNT (from page 6, Row 20)</t>
  </si>
  <si>
    <r>
      <rPr>
        <b/>
        <sz val="14"/>
        <color indexed="8"/>
        <rFont val="Calibri"/>
        <family val="2"/>
      </rPr>
      <t>Page 8 of 8</t>
    </r>
    <r>
      <rPr>
        <sz val="14"/>
        <color indexed="8"/>
        <rFont val="Calibri"/>
        <family val="2"/>
      </rPr>
      <t>, contains the Pricing Proposal Summary, with the Grand Total Price for State Disbursement Unit Services, which is the Sum of the Total Price for Transition Services, each Contract Year for the 5-Year Base Contract Period, and the 2-Year Option Period.  The Grand Total Price for State Disbursement Unit Services will be used to rank all Financial Proposals.</t>
    </r>
  </si>
  <si>
    <r>
      <rPr>
        <b/>
        <sz val="12"/>
        <color indexed="8"/>
        <rFont val="Calibri"/>
        <family val="2"/>
      </rPr>
      <t>INSTRUCTIONS:</t>
    </r>
    <r>
      <rPr>
        <sz val="12"/>
        <color indexed="8"/>
        <rFont val="Calibri"/>
        <family val="2"/>
      </rPr>
      <t xml:space="preserve">  All Offerors shall insert in Column B their one-time only fully loaded Fixed Price for all activity associated with Transition services (In and Out).  The fully-loaded Fixed Price shall take into consideration all profit, direct and indirect costs associated with Transition services as requested in the RFP.  No increase in Transition prices shalll be allowed except as provided in this Pricing Proposal.  The Total Transition Services Price (Row 3, Column B) will automatically be calculated for you and will automatically be carried over to the Pricing Proposal Summary (page 8 of 8) to be included in the Grand Total Price for State Disbursement Unit Services.</t>
    </r>
  </si>
  <si>
    <t>BASE CONTRACT  YEAR  1  -  TOTAL  MAXIMUM  CONTRACT  AMOUNT                                                                                                                              (Sum of the Total Prices for Transaction + Marketing + Labor)</t>
  </si>
  <si>
    <r>
      <t xml:space="preserve">TOTAL PRICE    </t>
    </r>
    <r>
      <rPr>
        <b/>
        <sz val="9"/>
        <color indexed="8"/>
        <rFont val="Calibri"/>
        <family val="2"/>
      </rPr>
      <t>(Column B x C)</t>
    </r>
  </si>
  <si>
    <t>BASE CONTRACT YEAR 1 - TOTAL TASK ORDER LABOR PRICE</t>
  </si>
  <si>
    <t>BASE CONTRACT YEAR 1 - TOTAL MARKETING PRICE (Printing + Postage)</t>
  </si>
  <si>
    <t>BASE CONTRACT YEAR 1 - TOTAL TRANSACTION PRICE</t>
  </si>
  <si>
    <t>BASE CONTRACT  YEAR  2  -  TOTAL  MAXIMUM  CONTRACT  AMOUNT                                                                                                                              (Sum of the Total Price for Transaction + Marketing + Labor)</t>
  </si>
  <si>
    <t>BASE CONTRACT YEAR 2 - TOTAL TASK ORDER LABOR PRICE</t>
  </si>
  <si>
    <t>BASE CONTRACT YEAR 2 - TOTAL MARKETING PRICE</t>
  </si>
  <si>
    <t>BASE CONTRACT YEAR 2 - TOTAL TRANSACTION PRICE</t>
  </si>
  <si>
    <t>BASE CONTRACT YEAR 3 - TOTAL TRANSACTION PRICE</t>
  </si>
  <si>
    <t>BASE CONTRACT YEAR 3 - TOTAL MARKETING PRICE</t>
  </si>
  <si>
    <t>BASE CONTRACT YEAR 3 - TOTAL TASK ORDER LABOR PRICE</t>
  </si>
  <si>
    <t>BASE CONTRACT  YEAR  3  -  TOTAL  MAXIMUM  CONTRACT  AMOUNT                                                                                                                              (Sum of the Total Price for Transaction + Marketing + Labor)</t>
  </si>
  <si>
    <t>BASE CONTRACT YEAR 4 - TOTAL TRANSACTION PRICE</t>
  </si>
  <si>
    <t>BASE CONTRACT YEAR 4 - TOTAL TASK ORDER LABOR PRICE</t>
  </si>
  <si>
    <t>BASE CONTRACT  YEAR  4  -  TOTAL  MAXIMUM  CONTRACT  AMOUNT                                                                                                                              (Sum of the Total Price for Transaction + Marketing + Labor)</t>
  </si>
  <si>
    <t>BASE CONTRACT YEAR 5 - TOTAL TRANSACTION PRICE</t>
  </si>
  <si>
    <t>BASE CONTRACT YEAR 5 - TOTAL TASK ORDER LABOR PRICE</t>
  </si>
  <si>
    <t>BASE CONTRACT  YEAR  5  -  TOTAL  MAXIMUM  CONTRACT  AMOUNT                                                                                                                              (Sum of the Total Price for Transaction + Marketing + Labor)</t>
  </si>
  <si>
    <t>TOTAL TRANSITION SERVICES PRICE (from Page 1, Row 3, Column B)</t>
  </si>
  <si>
    <r>
      <t xml:space="preserve">* GRAND TOTAL PRICE FOR STATE DISBURSEMENT UNIT SERVICES                                                                  </t>
    </r>
    <r>
      <rPr>
        <b/>
        <sz val="12"/>
        <color indexed="9"/>
        <rFont val="Calibri"/>
        <family val="2"/>
      </rPr>
      <t>(Sum of the Total  Price for Transition Services + Total Maximum Contract Amount for all Years)</t>
    </r>
  </si>
  <si>
    <t>Estimated # of Hours</t>
  </si>
  <si>
    <r>
      <rPr>
        <b/>
        <sz val="14"/>
        <color indexed="8"/>
        <rFont val="Calibri"/>
        <family val="2"/>
      </rPr>
      <t>Pages 2 through 6 of 8</t>
    </r>
    <r>
      <rPr>
        <sz val="14"/>
        <color indexed="8"/>
        <rFont val="Calibri"/>
        <family val="2"/>
      </rPr>
      <t>, requests the Offeror's fully loaded Fixed Unit Prices for each Transaction Type listed (found in RFP Sections 3.5.3, 3.5.5 and 3.5.6) as well as the Offeror's fully loaded Fixed Unit Prices for the Printing of Marketing Materials to include Postage (found in RFP Sections 3.5.5 and 3.5.6), and the Offeror's Hourly Rate for Task Order Requests - Labor Categories (found in RFP Section 3.10).  A separate page is provided for each Year of the 5-year base contract period.</t>
    </r>
  </si>
  <si>
    <r>
      <rPr>
        <b/>
        <sz val="14"/>
        <color indexed="8"/>
        <rFont val="Calibri"/>
        <family val="2"/>
      </rPr>
      <t>Page 7 of 8</t>
    </r>
    <r>
      <rPr>
        <sz val="14"/>
        <color indexed="8"/>
        <rFont val="Calibri"/>
        <family val="2"/>
      </rPr>
      <t>, requests for the sole 2-Year Option Period the Offeror's fully loaded Fixed Unit Prices for each Transaction Type listed (found in RFP Sections 3.5.3, 3.5.5 and 3.5.6) as well as the Offeror's fully loaded Fixed Unit Prices for the Printing of Marketing Materials to include Postage (found in RFP Sections 3.5.5 and 3.5.6), and the Offeror's Hourly Rate for Task Order Requests - Labor Categories (found in RFP Section 3.10).  All estimated quantities (volumes and labor hours) are doubled for the 2-Year Option Period.</t>
    </r>
  </si>
  <si>
    <t>Postage</t>
  </si>
  <si>
    <t>BASE CONTRACT YEAR 4 - TOTAL MARKETING PRICE + POSTAGE</t>
  </si>
  <si>
    <t>BASE CONTRACT YEAR 5 - TOTAL MARKETING PRICE + POSTAGE</t>
  </si>
  <si>
    <r>
      <t>INSTRUCTIONS:</t>
    </r>
    <r>
      <rPr>
        <sz val="11"/>
        <color theme="1"/>
        <rFont val="Calibri"/>
        <family val="2"/>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2 -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2 - Total Maximum Contract Amount (Row 20) will automatically carryover to the Pricing Proposal Summary (page 8 of 8).</t>
    </r>
  </si>
  <si>
    <r>
      <t>INSTRUCTIONS:</t>
    </r>
    <r>
      <rPr>
        <sz val="11"/>
        <color theme="1"/>
        <rFont val="Calibri"/>
        <family val="2"/>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1 -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1 - Total Maximum Contract Amount (Row 20) will automatically carryover to the Pricing Proposal Summary (page 8 of 8).</t>
    </r>
  </si>
  <si>
    <r>
      <t>INSTRUCTIONS:</t>
    </r>
    <r>
      <rPr>
        <sz val="11"/>
        <color theme="1"/>
        <rFont val="Calibri"/>
        <family val="2"/>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3 -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3 - Total Maximum Contract Amount (Row 20) will automatically carryover to the Pricing Proposal Summary (page 8 of 8).</t>
    </r>
  </si>
  <si>
    <r>
      <t>INSTRUCTIONS:</t>
    </r>
    <r>
      <rPr>
        <sz val="11"/>
        <color theme="1"/>
        <rFont val="Calibri"/>
        <family val="2"/>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4 -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4 - Total Maximum Contract Amount (Row 20) will automatically carryover to the Pricing Proposal Summary (page 8 of 8).</t>
    </r>
  </si>
  <si>
    <r>
      <t>INSTRUCTIONS:</t>
    </r>
    <r>
      <rPr>
        <sz val="11"/>
        <color theme="1"/>
        <rFont val="Calibri"/>
        <family val="2"/>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5 -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5 - Total Maximum Contract Amount (Row 20) will automatically carryover to the Pricing Proposal Summary (page 8 of 8).</t>
    </r>
  </si>
  <si>
    <r>
      <t>INSTRUCTIONS:</t>
    </r>
    <r>
      <rPr>
        <sz val="11"/>
        <color theme="1"/>
        <rFont val="Calibri"/>
        <family val="2"/>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2-Year Option Period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2-Year Option Period - Total Maximum Contract Amount (Row 20) will automatically carryover to the Pricing Proposal Summary (page 8 of 8).</t>
    </r>
  </si>
  <si>
    <t>Amendment #1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</si>
</sst>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53">
    <font>
      <sz val="11"/>
      <color theme="1"/>
      <name val="Calibri"/>
      <family val="2"/>
    </font>
    <font>
      <sz val="11"/>
      <color indexed="8"/>
      <name val="Calibri"/>
      <family val="2"/>
    </font>
    <font>
      <b/>
      <sz val="14"/>
      <color indexed="8"/>
      <name val="Calibri"/>
      <family val="2"/>
    </font>
    <font>
      <b/>
      <sz val="12"/>
      <color indexed="8"/>
      <name val="Calibri"/>
      <family val="2"/>
    </font>
    <font>
      <sz val="12"/>
      <color indexed="8"/>
      <name val="Calibri"/>
      <family val="2"/>
    </font>
    <font>
      <b/>
      <sz val="12"/>
      <color indexed="9"/>
      <name val="Calibri"/>
      <family val="2"/>
    </font>
    <font>
      <b/>
      <sz val="9"/>
      <color indexed="8"/>
      <name val="Calibri"/>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Calibri"/>
      <family val="2"/>
    </font>
    <font>
      <b/>
      <sz val="16"/>
      <color indexed="8"/>
      <name val="Calibri"/>
      <family val="2"/>
    </font>
    <font>
      <b/>
      <i/>
      <sz val="10"/>
      <color indexed="10"/>
      <name val="Times New Roman"/>
      <family val="1"/>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4"/>
      <color theme="0"/>
      <name val="Calibri"/>
      <family val="2"/>
    </font>
    <font>
      <sz val="14"/>
      <color theme="1"/>
      <name val="Calibri"/>
      <family val="2"/>
    </font>
    <font>
      <b/>
      <sz val="16"/>
      <color theme="1"/>
      <name val="Calibri"/>
      <family val="2"/>
    </font>
    <font>
      <b/>
      <sz val="14"/>
      <color theme="1"/>
      <name val="Calibri"/>
      <family val="2"/>
    </font>
    <font>
      <b/>
      <i/>
      <sz val="10"/>
      <color rgb="FFC0504D"/>
      <name val="Times New Roman"/>
      <family val="1"/>
    </font>
    <font>
      <b/>
      <sz val="12"/>
      <color theme="0"/>
      <name val="Calibri"/>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0000"/>
        <bgColor indexed="64"/>
      </patternFill>
    </fill>
    <fill>
      <patternFill patternType="solid">
        <fgColor theme="1"/>
        <bgColor indexed="64"/>
      </patternFill>
    </fill>
    <fill>
      <patternFill patternType="solid">
        <fgColor rgb="FF860000"/>
        <bgColor indexed="64"/>
      </patternFill>
    </fill>
    <fill>
      <patternFill patternType="solid">
        <fgColor rgb="FFCA9F2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double"/>
      <top style="medium"/>
      <bottom style="medium"/>
    </border>
    <border>
      <left style="medium"/>
      <right style="thick"/>
      <top style="medium"/>
      <bottom style="medium"/>
    </border>
    <border>
      <left style="medium"/>
      <right style="medium"/>
      <top/>
      <bottom style="medium"/>
    </border>
    <border>
      <left style="medium"/>
      <right style="thick"/>
      <top/>
      <bottom style="medium"/>
    </border>
    <border>
      <left style="medium"/>
      <right style="medium"/>
      <top style="medium"/>
      <bottom style="double"/>
    </border>
    <border>
      <left style="medium"/>
      <right style="thick"/>
      <top style="medium"/>
      <bottom style="double"/>
    </border>
    <border>
      <left style="medium"/>
      <right style="double"/>
      <top style="medium"/>
      <bottom style="double"/>
    </border>
    <border>
      <left/>
      <right style="medium"/>
      <top style="medium"/>
      <bottom style="double"/>
    </border>
    <border>
      <left/>
      <right style="medium"/>
      <top/>
      <bottom style="medium"/>
    </border>
    <border>
      <left style="medium"/>
      <right style="double"/>
      <top/>
      <bottom style="medium"/>
    </border>
    <border>
      <left style="medium"/>
      <right style="medium"/>
      <top style="double"/>
      <bottom style="medium"/>
    </border>
    <border>
      <left style="medium"/>
      <right style="thick"/>
      <top style="double"/>
      <bottom style="medium"/>
    </border>
    <border>
      <left/>
      <right style="medium"/>
      <top style="double"/>
      <bottom style="medium"/>
    </border>
    <border>
      <left style="medium"/>
      <right style="double"/>
      <top style="double"/>
      <bottom style="medium"/>
    </border>
    <border>
      <left/>
      <right/>
      <top/>
      <bottom style="medium"/>
    </border>
    <border>
      <left style="medium"/>
      <right style="medium"/>
      <top/>
      <bottom/>
    </border>
    <border>
      <left style="medium"/>
      <right/>
      <top/>
      <bottom style="medium"/>
    </border>
    <border>
      <left/>
      <right/>
      <top style="medium"/>
      <bottom/>
    </border>
    <border>
      <left style="medium"/>
      <right style="thick"/>
      <top style="medium"/>
      <bottom/>
    </border>
    <border>
      <left style="medium"/>
      <right style="thick"/>
      <top/>
      <bottom style="double"/>
    </border>
    <border>
      <left style="medium"/>
      <right style="medium"/>
      <top/>
      <bottom style="double"/>
    </border>
    <border>
      <left style="medium"/>
      <right style="double"/>
      <top style="medium"/>
      <bottom/>
    </border>
    <border>
      <left style="medium"/>
      <right style="double"/>
      <top/>
      <bottom style="double"/>
    </border>
    <border>
      <left style="double"/>
      <right style="medium"/>
      <top style="medium"/>
      <bottom/>
    </border>
    <border>
      <left style="double"/>
      <right style="medium"/>
      <top/>
      <bottom style="double"/>
    </border>
    <border>
      <left/>
      <right/>
      <top style="thick"/>
      <bottom style="thick"/>
    </border>
    <border>
      <left style="medium"/>
      <right/>
      <top/>
      <bottom/>
    </border>
    <border>
      <left/>
      <right style="medium"/>
      <top/>
      <bottom/>
    </border>
    <border>
      <left style="medium"/>
      <right/>
      <top style="medium"/>
      <bottom style="double"/>
    </border>
    <border>
      <left/>
      <right/>
      <top style="medium"/>
      <bottom style="double"/>
    </border>
    <border>
      <left style="thick"/>
      <right/>
      <top style="thick"/>
      <bottom style="thick"/>
    </border>
    <border>
      <left/>
      <right style="thick"/>
      <top style="thick"/>
      <bottom style="thick"/>
    </border>
    <border>
      <left style="medium"/>
      <right/>
      <top style="double"/>
      <bottom style="medium"/>
    </border>
    <border>
      <left/>
      <right/>
      <top style="double"/>
      <bottom style="medium"/>
    </border>
    <border>
      <left style="thick"/>
      <right style="medium"/>
      <top style="medium"/>
      <bottom/>
    </border>
    <border>
      <left style="thick"/>
      <right style="medium"/>
      <top/>
      <bottom style="double"/>
    </border>
    <border>
      <left style="medium"/>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2">
    <xf numFmtId="0" fontId="0" fillId="0" borderId="0" xfId="0" applyFont="1" applyAlignment="1">
      <alignment/>
    </xf>
    <xf numFmtId="0" fontId="44" fillId="0" borderId="0" xfId="0" applyFont="1" applyAlignment="1">
      <alignment/>
    </xf>
    <xf numFmtId="0" fontId="0" fillId="0" borderId="0" xfId="0" applyAlignment="1" applyProtection="1">
      <alignment/>
      <protection/>
    </xf>
    <xf numFmtId="0" fontId="45" fillId="0" borderId="0" xfId="0" applyFont="1" applyAlignment="1" applyProtection="1">
      <alignment/>
      <protection/>
    </xf>
    <xf numFmtId="0" fontId="44" fillId="0" borderId="0" xfId="0" applyFont="1" applyAlignment="1" applyProtection="1">
      <alignment/>
      <protection/>
    </xf>
    <xf numFmtId="0" fontId="44" fillId="0" borderId="0" xfId="0" applyFont="1" applyAlignment="1" applyProtection="1">
      <alignment horizontal="left" wrapText="1"/>
      <protection/>
    </xf>
    <xf numFmtId="0" fontId="42" fillId="0" borderId="10" xfId="0" applyFont="1" applyBorder="1" applyAlignment="1" applyProtection="1">
      <alignment horizontal="center"/>
      <protection/>
    </xf>
    <xf numFmtId="0" fontId="42" fillId="33" borderId="11" xfId="0" applyFont="1" applyFill="1" applyBorder="1" applyAlignment="1" applyProtection="1">
      <alignment/>
      <protection/>
    </xf>
    <xf numFmtId="0" fontId="42" fillId="33" borderId="12" xfId="0" applyFont="1" applyFill="1" applyBorder="1" applyAlignment="1" applyProtection="1">
      <alignment/>
      <protection/>
    </xf>
    <xf numFmtId="0" fontId="42" fillId="33" borderId="13" xfId="0" applyFont="1" applyFill="1" applyBorder="1" applyAlignment="1" applyProtection="1">
      <alignment/>
      <protection/>
    </xf>
    <xf numFmtId="0" fontId="42" fillId="0" borderId="14" xfId="0" applyFont="1" applyBorder="1" applyAlignment="1" applyProtection="1">
      <alignment horizontal="center"/>
      <protection/>
    </xf>
    <xf numFmtId="0" fontId="31" fillId="34" borderId="14" xfId="0" applyFont="1" applyFill="1" applyBorder="1" applyAlignment="1" applyProtection="1">
      <alignment horizontal="center"/>
      <protection/>
    </xf>
    <xf numFmtId="0" fontId="31" fillId="34" borderId="15" xfId="0" applyFont="1" applyFill="1" applyBorder="1" applyAlignment="1" applyProtection="1">
      <alignment horizontal="center"/>
      <protection/>
    </xf>
    <xf numFmtId="0" fontId="31" fillId="34" borderId="13" xfId="0" applyFont="1" applyFill="1" applyBorder="1" applyAlignment="1" applyProtection="1">
      <alignment horizontal="center"/>
      <protection/>
    </xf>
    <xf numFmtId="0" fontId="42" fillId="33" borderId="14" xfId="0" applyFont="1" applyFill="1" applyBorder="1" applyAlignment="1" applyProtection="1">
      <alignment horizontal="center" vertical="center" wrapText="1"/>
      <protection/>
    </xf>
    <xf numFmtId="0" fontId="42" fillId="33" borderId="14" xfId="0" applyFont="1" applyFill="1" applyBorder="1" applyAlignment="1" applyProtection="1">
      <alignment horizontal="center" wrapText="1"/>
      <protection/>
    </xf>
    <xf numFmtId="0" fontId="42" fillId="33" borderId="16" xfId="0" applyFont="1" applyFill="1" applyBorder="1" applyAlignment="1" applyProtection="1">
      <alignment horizontal="center" vertical="center" wrapText="1"/>
      <protection/>
    </xf>
    <xf numFmtId="0" fontId="42" fillId="33" borderId="13" xfId="0" applyFont="1" applyFill="1" applyBorder="1" applyAlignment="1" applyProtection="1">
      <alignment horizontal="center" vertical="center" wrapText="1"/>
      <protection/>
    </xf>
    <xf numFmtId="0" fontId="42" fillId="33" borderId="15" xfId="0" applyFont="1" applyFill="1" applyBorder="1" applyAlignment="1" applyProtection="1">
      <alignment horizontal="center" vertical="center" wrapText="1"/>
      <protection/>
    </xf>
    <xf numFmtId="0" fontId="42" fillId="0" borderId="17" xfId="0" applyFont="1" applyBorder="1" applyAlignment="1" applyProtection="1">
      <alignment horizontal="center" vertical="center"/>
      <protection/>
    </xf>
    <xf numFmtId="0" fontId="0" fillId="0" borderId="17" xfId="0" applyBorder="1" applyAlignment="1" applyProtection="1">
      <alignment horizontal="center" vertical="center"/>
      <protection/>
    </xf>
    <xf numFmtId="164" fontId="42" fillId="0" borderId="18" xfId="0" applyNumberFormat="1" applyFont="1" applyBorder="1" applyAlignment="1" applyProtection="1">
      <alignment horizontal="center" vertical="center"/>
      <protection/>
    </xf>
    <xf numFmtId="164" fontId="42" fillId="0" borderId="15" xfId="0" applyNumberFormat="1" applyFont="1" applyBorder="1" applyAlignment="1" applyProtection="1">
      <alignment horizontal="center" vertical="center"/>
      <protection/>
    </xf>
    <xf numFmtId="0" fontId="42" fillId="0" borderId="19" xfId="0" applyFont="1" applyBorder="1" applyAlignment="1" applyProtection="1">
      <alignment horizontal="center" vertical="center"/>
      <protection/>
    </xf>
    <xf numFmtId="0" fontId="0" fillId="0" borderId="19" xfId="0" applyBorder="1" applyAlignment="1" applyProtection="1">
      <alignment horizontal="center" vertical="center"/>
      <protection/>
    </xf>
    <xf numFmtId="164" fontId="42" fillId="0" borderId="20" xfId="0" applyNumberFormat="1" applyFont="1" applyBorder="1" applyAlignment="1" applyProtection="1">
      <alignment horizontal="center" vertical="center"/>
      <protection/>
    </xf>
    <xf numFmtId="164" fontId="42" fillId="0" borderId="21" xfId="0" applyNumberFormat="1" applyFont="1" applyBorder="1" applyAlignment="1" applyProtection="1">
      <alignment horizontal="center" vertical="center"/>
      <protection/>
    </xf>
    <xf numFmtId="164" fontId="42" fillId="0" borderId="22" xfId="0" applyNumberFormat="1" applyFont="1" applyBorder="1" applyAlignment="1" applyProtection="1">
      <alignment horizontal="center" vertical="center"/>
      <protection/>
    </xf>
    <xf numFmtId="0" fontId="42" fillId="0" borderId="17" xfId="0" applyFont="1" applyBorder="1" applyAlignment="1" applyProtection="1">
      <alignment horizontal="center"/>
      <protection/>
    </xf>
    <xf numFmtId="164" fontId="42" fillId="0" borderId="18" xfId="0" applyNumberFormat="1" applyFont="1" applyBorder="1" applyAlignment="1" applyProtection="1">
      <alignment horizontal="center"/>
      <protection/>
    </xf>
    <xf numFmtId="164" fontId="42" fillId="35" borderId="23" xfId="0" applyNumberFormat="1" applyFont="1" applyFill="1" applyBorder="1" applyAlignment="1" applyProtection="1">
      <alignment horizontal="center"/>
      <protection/>
    </xf>
    <xf numFmtId="164" fontId="42" fillId="35" borderId="17" xfId="0" applyNumberFormat="1" applyFont="1" applyFill="1" applyBorder="1" applyAlignment="1" applyProtection="1">
      <alignment horizontal="center"/>
      <protection/>
    </xf>
    <xf numFmtId="164" fontId="42" fillId="0" borderId="24" xfId="0" applyNumberFormat="1" applyFont="1" applyBorder="1" applyAlignment="1" applyProtection="1">
      <alignment horizontal="center"/>
      <protection/>
    </xf>
    <xf numFmtId="164" fontId="42" fillId="0" borderId="23" xfId="0" applyNumberFormat="1" applyFont="1" applyBorder="1" applyAlignment="1" applyProtection="1">
      <alignment horizontal="center" vertical="center"/>
      <protection/>
    </xf>
    <xf numFmtId="0" fontId="0" fillId="0" borderId="17" xfId="0" applyFill="1" applyBorder="1" applyAlignment="1" applyProtection="1">
      <alignment horizontal="center" vertical="center"/>
      <protection/>
    </xf>
    <xf numFmtId="164" fontId="42" fillId="0" borderId="18" xfId="0" applyNumberFormat="1" applyFont="1" applyFill="1" applyBorder="1" applyAlignment="1" applyProtection="1">
      <alignment horizontal="center" vertical="center"/>
      <protection/>
    </xf>
    <xf numFmtId="164" fontId="0" fillId="0" borderId="23" xfId="0" applyNumberFormat="1" applyFont="1" applyFill="1" applyBorder="1" applyAlignment="1" applyProtection="1">
      <alignment horizontal="center" wrapText="1"/>
      <protection/>
    </xf>
    <xf numFmtId="0" fontId="0" fillId="0" borderId="19" xfId="0" applyFill="1" applyBorder="1" applyAlignment="1" applyProtection="1">
      <alignment horizontal="center" vertical="center"/>
      <protection/>
    </xf>
    <xf numFmtId="164" fontId="42" fillId="0" borderId="20" xfId="0" applyNumberFormat="1" applyFont="1" applyFill="1" applyBorder="1" applyAlignment="1" applyProtection="1">
      <alignment horizontal="center" vertical="center"/>
      <protection/>
    </xf>
    <xf numFmtId="164" fontId="0" fillId="0" borderId="22" xfId="0" applyNumberFormat="1" applyFill="1" applyBorder="1" applyAlignment="1" applyProtection="1">
      <alignment horizontal="center" wrapText="1"/>
      <protection/>
    </xf>
    <xf numFmtId="164" fontId="42" fillId="0" borderId="18" xfId="0" applyNumberFormat="1" applyFont="1" applyFill="1" applyBorder="1" applyAlignment="1" applyProtection="1">
      <alignment horizontal="center"/>
      <protection/>
    </xf>
    <xf numFmtId="0" fontId="0" fillId="0" borderId="23" xfId="0" applyBorder="1" applyAlignment="1" applyProtection="1">
      <alignment horizontal="center" vertical="center" wrapText="1"/>
      <protection/>
    </xf>
    <xf numFmtId="0" fontId="42" fillId="0" borderId="14" xfId="0" applyFont="1" applyBorder="1" applyAlignment="1" applyProtection="1">
      <alignment horizontal="center" vertical="center"/>
      <protection/>
    </xf>
    <xf numFmtId="164" fontId="42" fillId="0" borderId="24" xfId="0" applyNumberFormat="1" applyFon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42" fillId="0" borderId="25" xfId="0" applyFont="1" applyFill="1" applyBorder="1" applyAlignment="1" applyProtection="1">
      <alignment horizontal="center"/>
      <protection/>
    </xf>
    <xf numFmtId="164" fontId="42" fillId="0" borderId="26" xfId="0" applyNumberFormat="1" applyFont="1" applyFill="1" applyBorder="1" applyAlignment="1" applyProtection="1">
      <alignment horizontal="center"/>
      <protection/>
    </xf>
    <xf numFmtId="0" fontId="0" fillId="35" borderId="27" xfId="0" applyFill="1" applyBorder="1" applyAlignment="1" applyProtection="1">
      <alignment/>
      <protection/>
    </xf>
    <xf numFmtId="164" fontId="42" fillId="35" borderId="27" xfId="0" applyNumberFormat="1" applyFont="1" applyFill="1" applyBorder="1" applyAlignment="1" applyProtection="1">
      <alignment horizontal="center"/>
      <protection/>
    </xf>
    <xf numFmtId="164" fontId="42" fillId="0" borderId="28" xfId="0" applyNumberFormat="1" applyFont="1" applyFill="1" applyBorder="1" applyAlignment="1" applyProtection="1">
      <alignment horizontal="center"/>
      <protection/>
    </xf>
    <xf numFmtId="0" fontId="42" fillId="0" borderId="17" xfId="0" applyFont="1" applyFill="1" applyBorder="1" applyAlignment="1" applyProtection="1">
      <alignment horizontal="center"/>
      <protection/>
    </xf>
    <xf numFmtId="164" fontId="42" fillId="0" borderId="17" xfId="0" applyNumberFormat="1" applyFont="1" applyFill="1" applyBorder="1" applyAlignment="1" applyProtection="1">
      <alignment horizontal="center"/>
      <protection/>
    </xf>
    <xf numFmtId="0" fontId="0" fillId="35" borderId="17" xfId="0" applyFill="1" applyBorder="1" applyAlignment="1" applyProtection="1">
      <alignment/>
      <protection/>
    </xf>
    <xf numFmtId="164" fontId="42" fillId="0" borderId="15" xfId="0" applyNumberFormat="1" applyFont="1" applyFill="1" applyBorder="1" applyAlignment="1" applyProtection="1">
      <alignment horizontal="center"/>
      <protection/>
    </xf>
    <xf numFmtId="0" fontId="42" fillId="0" borderId="29" xfId="0" applyFont="1" applyFill="1" applyBorder="1" applyAlignment="1" applyProtection="1">
      <alignment horizontal="center"/>
      <protection/>
    </xf>
    <xf numFmtId="0" fontId="42" fillId="0" borderId="29" xfId="0" applyFont="1" applyFill="1" applyBorder="1" applyAlignment="1" applyProtection="1">
      <alignment horizontal="left"/>
      <protection/>
    </xf>
    <xf numFmtId="0" fontId="0" fillId="0" borderId="29" xfId="0" applyFill="1" applyBorder="1" applyAlignment="1" applyProtection="1">
      <alignment/>
      <protection/>
    </xf>
    <xf numFmtId="164" fontId="42" fillId="0" borderId="29" xfId="0" applyNumberFormat="1" applyFont="1" applyFill="1" applyBorder="1" applyAlignment="1" applyProtection="1">
      <alignment horizontal="center"/>
      <protection/>
    </xf>
    <xf numFmtId="164" fontId="42" fillId="0" borderId="0" xfId="0" applyNumberFormat="1" applyFont="1" applyFill="1" applyBorder="1" applyAlignment="1" applyProtection="1">
      <alignment horizontal="center"/>
      <protection/>
    </xf>
    <xf numFmtId="164" fontId="31" fillId="36" borderId="14" xfId="0" applyNumberFormat="1" applyFont="1" applyFill="1" applyBorder="1" applyAlignment="1" applyProtection="1">
      <alignment horizontal="center"/>
      <protection/>
    </xf>
    <xf numFmtId="164" fontId="31" fillId="36" borderId="12" xfId="0" applyNumberFormat="1" applyFont="1" applyFill="1" applyBorder="1" applyAlignment="1" applyProtection="1">
      <alignment horizontal="center"/>
      <protection/>
    </xf>
    <xf numFmtId="0" fontId="31" fillId="36" borderId="14" xfId="0" applyFont="1" applyFill="1" applyBorder="1" applyAlignment="1" applyProtection="1">
      <alignment horizontal="center"/>
      <protection/>
    </xf>
    <xf numFmtId="0" fontId="0" fillId="0" borderId="0" xfId="0" applyFill="1" applyBorder="1" applyAlignment="1" applyProtection="1">
      <alignment/>
      <protection/>
    </xf>
    <xf numFmtId="3" fontId="0" fillId="0" borderId="17" xfId="0" applyNumberFormat="1" applyBorder="1" applyAlignment="1" applyProtection="1">
      <alignment horizontal="center" vertical="center"/>
      <protection/>
    </xf>
    <xf numFmtId="164" fontId="42" fillId="0" borderId="23" xfId="0" applyNumberFormat="1" applyFont="1" applyBorder="1" applyAlignment="1" applyProtection="1">
      <alignment horizontal="center"/>
      <protection/>
    </xf>
    <xf numFmtId="3" fontId="0" fillId="0" borderId="14" xfId="0" applyNumberFormat="1" applyBorder="1" applyAlignment="1" applyProtection="1">
      <alignment horizontal="center" vertical="center"/>
      <protection/>
    </xf>
    <xf numFmtId="164" fontId="42" fillId="0" borderId="13" xfId="0" applyNumberFormat="1" applyFont="1" applyBorder="1" applyAlignment="1" applyProtection="1">
      <alignment horizontal="center"/>
      <protection/>
    </xf>
    <xf numFmtId="0" fontId="42" fillId="0" borderId="17" xfId="0" applyFont="1" applyFill="1" applyBorder="1" applyAlignment="1" applyProtection="1">
      <alignment horizontal="center" vertical="center"/>
      <protection/>
    </xf>
    <xf numFmtId="0" fontId="0" fillId="0" borderId="0" xfId="0" applyBorder="1" applyAlignment="1" applyProtection="1">
      <alignment/>
      <protection/>
    </xf>
    <xf numFmtId="0" fontId="42" fillId="0" borderId="14" xfId="0" applyFont="1" applyFill="1" applyBorder="1" applyAlignment="1" applyProtection="1">
      <alignment horizontal="center" vertical="center"/>
      <protection/>
    </xf>
    <xf numFmtId="165" fontId="42" fillId="0" borderId="14" xfId="0" applyNumberFormat="1" applyFont="1" applyBorder="1" applyAlignment="1" applyProtection="1">
      <alignment horizontal="center"/>
      <protection/>
    </xf>
    <xf numFmtId="164" fontId="42" fillId="0" borderId="14" xfId="0" applyNumberFormat="1" applyFont="1" applyBorder="1" applyAlignment="1" applyProtection="1">
      <alignment horizontal="center"/>
      <protection/>
    </xf>
    <xf numFmtId="164" fontId="42" fillId="0" borderId="17" xfId="0" applyNumberFormat="1" applyFont="1" applyBorder="1" applyAlignment="1" applyProtection="1">
      <alignment horizontal="center"/>
      <protection/>
    </xf>
    <xf numFmtId="0" fontId="42" fillId="0" borderId="0" xfId="0" applyFont="1" applyFill="1" applyBorder="1" applyAlignment="1" applyProtection="1">
      <alignment horizontal="center" vertical="center"/>
      <protection/>
    </xf>
    <xf numFmtId="0" fontId="42" fillId="0" borderId="0" xfId="0" applyFont="1" applyBorder="1" applyAlignment="1" applyProtection="1">
      <alignment horizontal="center"/>
      <protection/>
    </xf>
    <xf numFmtId="164" fontId="42" fillId="0" borderId="0" xfId="0" applyNumberFormat="1" applyFont="1" applyBorder="1" applyAlignment="1" applyProtection="1">
      <alignment horizontal="center"/>
      <protection/>
    </xf>
    <xf numFmtId="165" fontId="42" fillId="0" borderId="23" xfId="0" applyNumberFormat="1" applyFont="1" applyFill="1" applyBorder="1" applyAlignment="1" applyProtection="1">
      <alignment horizontal="center" vertical="center"/>
      <protection locked="0"/>
    </xf>
    <xf numFmtId="165" fontId="42" fillId="0" borderId="22" xfId="0" applyNumberFormat="1" applyFont="1" applyFill="1" applyBorder="1" applyAlignment="1" applyProtection="1">
      <alignment horizontal="center" vertical="center"/>
      <protection locked="0"/>
    </xf>
    <xf numFmtId="165" fontId="42" fillId="0" borderId="23" xfId="0" applyNumberFormat="1" applyFont="1" applyBorder="1" applyAlignment="1" applyProtection="1">
      <alignment horizontal="center" vertical="center"/>
      <protection locked="0"/>
    </xf>
    <xf numFmtId="165" fontId="42" fillId="0" borderId="22" xfId="0" applyNumberFormat="1" applyFont="1" applyBorder="1" applyAlignment="1" applyProtection="1">
      <alignment horizontal="center" vertical="center"/>
      <protection locked="0"/>
    </xf>
    <xf numFmtId="165" fontId="42" fillId="0" borderId="23" xfId="0" applyNumberFormat="1" applyFont="1" applyBorder="1" applyAlignment="1" applyProtection="1">
      <alignment horizontal="center"/>
      <protection locked="0"/>
    </xf>
    <xf numFmtId="165" fontId="42" fillId="0" borderId="13" xfId="0" applyNumberFormat="1" applyFont="1" applyBorder="1" applyAlignment="1" applyProtection="1">
      <alignment horizontal="center"/>
      <protection locked="0"/>
    </xf>
    <xf numFmtId="165" fontId="42" fillId="0" borderId="14" xfId="0" applyNumberFormat="1" applyFont="1" applyBorder="1" applyAlignment="1" applyProtection="1">
      <alignment horizontal="center"/>
      <protection locked="0"/>
    </xf>
    <xf numFmtId="3" fontId="42" fillId="0" borderId="14" xfId="0" applyNumberFormat="1" applyFont="1" applyBorder="1" applyAlignment="1" applyProtection="1">
      <alignment horizontal="center"/>
      <protection locked="0"/>
    </xf>
    <xf numFmtId="164" fontId="0" fillId="0" borderId="23" xfId="0" applyNumberFormat="1" applyFill="1" applyBorder="1" applyAlignment="1" applyProtection="1">
      <alignment horizontal="center" wrapText="1"/>
      <protection/>
    </xf>
    <xf numFmtId="0" fontId="45" fillId="0" borderId="14" xfId="0" applyFont="1" applyFill="1" applyBorder="1" applyAlignment="1" applyProtection="1">
      <alignment horizontal="center"/>
      <protection/>
    </xf>
    <xf numFmtId="164" fontId="45" fillId="0" borderId="14" xfId="0" applyNumberFormat="1" applyFont="1" applyBorder="1" applyAlignment="1" applyProtection="1">
      <alignment horizontal="center"/>
      <protection/>
    </xf>
    <xf numFmtId="0" fontId="45" fillId="0" borderId="10" xfId="0" applyFont="1" applyFill="1" applyBorder="1" applyAlignment="1" applyProtection="1">
      <alignment horizontal="center"/>
      <protection/>
    </xf>
    <xf numFmtId="164" fontId="45" fillId="0" borderId="30" xfId="0" applyNumberFormat="1" applyFont="1" applyBorder="1" applyAlignment="1" applyProtection="1">
      <alignment horizontal="center"/>
      <protection/>
    </xf>
    <xf numFmtId="164" fontId="46" fillId="34" borderId="14" xfId="0" applyNumberFormat="1" applyFont="1" applyFill="1" applyBorder="1" applyAlignment="1" applyProtection="1">
      <alignment horizontal="center" vertical="center"/>
      <protection/>
    </xf>
    <xf numFmtId="0" fontId="42" fillId="0" borderId="0" xfId="0" applyFont="1" applyAlignment="1" applyProtection="1">
      <alignment/>
      <protection/>
    </xf>
    <xf numFmtId="0" fontId="42" fillId="0" borderId="0" xfId="0" applyFont="1" applyAlignment="1" applyProtection="1">
      <alignment horizontal="left"/>
      <protection/>
    </xf>
    <xf numFmtId="0" fontId="45" fillId="0" borderId="29" xfId="0" applyFont="1" applyBorder="1" applyAlignment="1" applyProtection="1">
      <alignment horizontal="center"/>
      <protection locked="0"/>
    </xf>
    <xf numFmtId="0" fontId="45" fillId="0" borderId="12" xfId="0" applyFont="1" applyBorder="1" applyAlignment="1" applyProtection="1">
      <alignment horizontal="center"/>
      <protection locked="0"/>
    </xf>
    <xf numFmtId="0" fontId="42" fillId="0" borderId="31" xfId="0" applyFont="1" applyBorder="1" applyAlignment="1" applyProtection="1">
      <alignment horizontal="center"/>
      <protection/>
    </xf>
    <xf numFmtId="0" fontId="42" fillId="0" borderId="29" xfId="0" applyFont="1" applyBorder="1" applyAlignment="1" applyProtection="1">
      <alignment horizontal="center"/>
      <protection/>
    </xf>
    <xf numFmtId="0" fontId="42" fillId="0" borderId="31" xfId="0" applyFont="1" applyFill="1" applyBorder="1" applyAlignment="1" applyProtection="1">
      <alignment horizontal="center"/>
      <protection/>
    </xf>
    <xf numFmtId="0" fontId="42" fillId="0" borderId="29" xfId="0" applyFont="1" applyFill="1" applyBorder="1" applyAlignment="1" applyProtection="1">
      <alignment horizontal="center"/>
      <protection/>
    </xf>
    <xf numFmtId="164" fontId="42" fillId="0" borderId="29" xfId="0" applyNumberFormat="1" applyFont="1" applyBorder="1" applyAlignment="1" applyProtection="1">
      <alignment horizontal="center"/>
      <protection/>
    </xf>
    <xf numFmtId="0" fontId="0" fillId="0" borderId="0" xfId="0" applyAlignment="1">
      <alignment horizontal="center" vertical="center"/>
    </xf>
    <xf numFmtId="0" fontId="31" fillId="36" borderId="17" xfId="0" applyFont="1" applyFill="1" applyBorder="1" applyAlignment="1" applyProtection="1">
      <alignment horizontal="center"/>
      <protection/>
    </xf>
    <xf numFmtId="0" fontId="42" fillId="0" borderId="0" xfId="0" applyFont="1" applyFill="1" applyBorder="1" applyAlignment="1" applyProtection="1">
      <alignment vertical="center"/>
      <protection/>
    </xf>
    <xf numFmtId="0" fontId="42" fillId="0" borderId="29" xfId="0" applyFont="1" applyFill="1" applyBorder="1" applyAlignment="1" applyProtection="1">
      <alignment vertical="center"/>
      <protection/>
    </xf>
    <xf numFmtId="0" fontId="42" fillId="0" borderId="12" xfId="0" applyFont="1" applyFill="1" applyBorder="1" applyAlignment="1" applyProtection="1">
      <alignment vertical="center"/>
      <protection/>
    </xf>
    <xf numFmtId="164" fontId="42" fillId="0" borderId="23" xfId="0" applyNumberFormat="1" applyFont="1" applyFill="1" applyBorder="1" applyAlignment="1" applyProtection="1">
      <alignment horizontal="center" vertical="center"/>
      <protection/>
    </xf>
    <xf numFmtId="0" fontId="0" fillId="0" borderId="0" xfId="0" applyBorder="1" applyAlignment="1">
      <alignment/>
    </xf>
    <xf numFmtId="0" fontId="31" fillId="36" borderId="13" xfId="0" applyFont="1" applyFill="1" applyBorder="1" applyAlignment="1" applyProtection="1">
      <alignment horizontal="center"/>
      <protection/>
    </xf>
    <xf numFmtId="0" fontId="31" fillId="0" borderId="0" xfId="0" applyFont="1" applyFill="1" applyBorder="1" applyAlignment="1" applyProtection="1">
      <alignment horizontal="center"/>
      <protection/>
    </xf>
    <xf numFmtId="164" fontId="42" fillId="0" borderId="14" xfId="0" applyNumberFormat="1" applyFont="1" applyBorder="1" applyAlignment="1" applyProtection="1">
      <alignment horizontal="center" vertical="center"/>
      <protection/>
    </xf>
    <xf numFmtId="0" fontId="0" fillId="0" borderId="0" xfId="0" applyFill="1" applyBorder="1" applyAlignment="1">
      <alignment/>
    </xf>
    <xf numFmtId="165" fontId="42" fillId="0" borderId="14" xfId="0" applyNumberFormat="1" applyFont="1" applyBorder="1" applyAlignment="1" applyProtection="1">
      <alignment horizontal="center" vertical="center"/>
      <protection/>
    </xf>
    <xf numFmtId="0" fontId="42" fillId="0" borderId="32" xfId="0" applyFont="1" applyFill="1" applyBorder="1" applyAlignment="1" applyProtection="1">
      <alignment vertical="center"/>
      <protection/>
    </xf>
    <xf numFmtId="0" fontId="42" fillId="0" borderId="14" xfId="0" applyFont="1" applyBorder="1" applyAlignment="1">
      <alignment horizontal="center" vertical="center"/>
    </xf>
    <xf numFmtId="3" fontId="0" fillId="0" borderId="14" xfId="42" applyNumberFormat="1" applyFont="1" applyBorder="1" applyAlignment="1">
      <alignment horizontal="center" vertical="center"/>
    </xf>
    <xf numFmtId="3" fontId="42" fillId="0" borderId="14" xfId="0" applyNumberFormat="1" applyFont="1" applyBorder="1" applyAlignment="1" applyProtection="1">
      <alignment horizontal="center"/>
      <protection/>
    </xf>
    <xf numFmtId="165" fontId="42" fillId="0" borderId="12" xfId="0" applyNumberFormat="1" applyFont="1" applyBorder="1" applyAlignment="1" applyProtection="1">
      <alignment horizontal="center"/>
      <protection locked="0"/>
    </xf>
    <xf numFmtId="0" fontId="0" fillId="0" borderId="0" xfId="0" applyAlignment="1">
      <alignment horizontal="left"/>
    </xf>
    <xf numFmtId="0" fontId="47" fillId="0" borderId="0" xfId="0" applyFont="1" applyAlignment="1">
      <alignment horizontal="left" vertical="center" wrapText="1"/>
    </xf>
    <xf numFmtId="0" fontId="47" fillId="0" borderId="0" xfId="0" applyFont="1" applyAlignment="1">
      <alignment horizontal="left"/>
    </xf>
    <xf numFmtId="0" fontId="7" fillId="0" borderId="0" xfId="0" applyFont="1" applyAlignment="1">
      <alignment horizontal="left" vertical="center" wrapText="1"/>
    </xf>
    <xf numFmtId="0" fontId="48" fillId="0" borderId="0" xfId="0" applyFont="1" applyAlignment="1">
      <alignment horizontal="center"/>
    </xf>
    <xf numFmtId="0" fontId="47" fillId="0" borderId="0" xfId="0" applyFont="1" applyAlignment="1">
      <alignment horizontal="left" wrapText="1"/>
    </xf>
    <xf numFmtId="0" fontId="49" fillId="0" borderId="0" xfId="0" applyFont="1" applyAlignment="1">
      <alignment horizontal="center"/>
    </xf>
    <xf numFmtId="0" fontId="50" fillId="0" borderId="0" xfId="0" applyFont="1" applyAlignment="1">
      <alignment horizontal="left"/>
    </xf>
    <xf numFmtId="0" fontId="0" fillId="0" borderId="0" xfId="0" applyAlignment="1">
      <alignment/>
    </xf>
    <xf numFmtId="0" fontId="49" fillId="0" borderId="0" xfId="0" applyFont="1" applyAlignment="1">
      <alignment horizontal="left"/>
    </xf>
    <xf numFmtId="0" fontId="45" fillId="0" borderId="11" xfId="0" applyFont="1" applyBorder="1" applyAlignment="1" applyProtection="1">
      <alignment horizontal="center"/>
      <protection/>
    </xf>
    <xf numFmtId="0" fontId="45" fillId="0" borderId="12" xfId="0" applyFont="1" applyBorder="1" applyAlignment="1" applyProtection="1">
      <alignment horizontal="center"/>
      <protection/>
    </xf>
    <xf numFmtId="0" fontId="45" fillId="0" borderId="13" xfId="0" applyFont="1" applyBorder="1" applyAlignment="1" applyProtection="1">
      <alignment horizontal="center"/>
      <protection/>
    </xf>
    <xf numFmtId="164" fontId="45" fillId="0" borderId="11" xfId="0" applyNumberFormat="1" applyFont="1" applyBorder="1" applyAlignment="1" applyProtection="1">
      <alignment horizontal="center"/>
      <protection locked="0"/>
    </xf>
    <xf numFmtId="164" fontId="45" fillId="0" borderId="13" xfId="0" applyNumberFormat="1" applyFont="1" applyBorder="1" applyAlignment="1" applyProtection="1">
      <alignment horizontal="center"/>
      <protection locked="0"/>
    </xf>
    <xf numFmtId="0" fontId="49" fillId="0" borderId="0" xfId="0" applyFont="1" applyAlignment="1" applyProtection="1">
      <alignment horizontal="center"/>
      <protection/>
    </xf>
    <xf numFmtId="0" fontId="49" fillId="0" borderId="0" xfId="0" applyFont="1" applyAlignment="1" applyProtection="1">
      <alignment horizontal="left"/>
      <protection/>
    </xf>
    <xf numFmtId="164" fontId="45" fillId="0" borderId="11" xfId="0" applyNumberFormat="1" applyFont="1" applyBorder="1" applyAlignment="1" applyProtection="1">
      <alignment horizontal="center"/>
      <protection/>
    </xf>
    <xf numFmtId="164" fontId="45" fillId="0" borderId="13" xfId="0" applyNumberFormat="1" applyFont="1" applyBorder="1" applyAlignment="1" applyProtection="1">
      <alignment horizontal="center"/>
      <protection/>
    </xf>
    <xf numFmtId="0" fontId="51" fillId="34" borderId="11" xfId="0" applyFont="1" applyFill="1" applyBorder="1" applyAlignment="1" applyProtection="1">
      <alignment horizontal="center"/>
      <protection/>
    </xf>
    <xf numFmtId="0" fontId="51" fillId="34" borderId="12" xfId="0" applyFont="1" applyFill="1" applyBorder="1" applyAlignment="1" applyProtection="1">
      <alignment horizontal="center"/>
      <protection/>
    </xf>
    <xf numFmtId="0" fontId="51" fillId="34" borderId="13" xfId="0" applyFont="1" applyFill="1" applyBorder="1" applyAlignment="1" applyProtection="1">
      <alignment horizontal="center"/>
      <protection/>
    </xf>
    <xf numFmtId="0" fontId="42" fillId="33" borderId="11" xfId="0" applyFont="1" applyFill="1" applyBorder="1" applyAlignment="1" applyProtection="1">
      <alignment horizontal="center"/>
      <protection/>
    </xf>
    <xf numFmtId="0" fontId="42" fillId="33" borderId="12" xfId="0" applyFont="1" applyFill="1" applyBorder="1" applyAlignment="1" applyProtection="1">
      <alignment horizontal="center"/>
      <protection/>
    </xf>
    <xf numFmtId="0" fontId="42" fillId="33" borderId="13" xfId="0" applyFont="1" applyFill="1" applyBorder="1" applyAlignment="1" applyProtection="1">
      <alignment horizontal="center"/>
      <protection/>
    </xf>
    <xf numFmtId="0" fontId="44" fillId="0" borderId="0" xfId="0" applyFont="1" applyAlignment="1" applyProtection="1">
      <alignment horizontal="left" vertical="center" wrapText="1"/>
      <protection/>
    </xf>
    <xf numFmtId="164" fontId="42" fillId="0" borderId="33" xfId="0" applyNumberFormat="1" applyFont="1" applyBorder="1" applyAlignment="1" applyProtection="1">
      <alignment horizontal="center" vertical="center"/>
      <protection/>
    </xf>
    <xf numFmtId="164" fontId="42" fillId="0" borderId="34" xfId="0" applyNumberFormat="1" applyFont="1" applyBorder="1" applyAlignment="1" applyProtection="1">
      <alignment horizontal="center" vertical="center"/>
      <protection/>
    </xf>
    <xf numFmtId="165" fontId="42" fillId="0" borderId="10" xfId="0" applyNumberFormat="1" applyFont="1" applyBorder="1" applyAlignment="1" applyProtection="1">
      <alignment horizontal="center" vertical="center"/>
      <protection locked="0"/>
    </xf>
    <xf numFmtId="165" fontId="42" fillId="0" borderId="35" xfId="0" applyNumberFormat="1" applyFont="1" applyBorder="1" applyAlignment="1" applyProtection="1">
      <alignment horizontal="center" vertical="center"/>
      <protection locked="0"/>
    </xf>
    <xf numFmtId="164" fontId="42" fillId="0" borderId="36" xfId="0" applyNumberFormat="1" applyFont="1" applyBorder="1" applyAlignment="1" applyProtection="1">
      <alignment horizontal="center" vertical="center"/>
      <protection/>
    </xf>
    <xf numFmtId="164" fontId="42" fillId="0" borderId="37" xfId="0" applyNumberFormat="1" applyFont="1" applyBorder="1" applyAlignment="1" applyProtection="1">
      <alignment horizontal="center" vertical="center"/>
      <protection/>
    </xf>
    <xf numFmtId="164" fontId="42" fillId="0" borderId="38" xfId="0" applyNumberFormat="1" applyFont="1" applyBorder="1" applyAlignment="1" applyProtection="1">
      <alignment horizontal="center" vertical="center"/>
      <protection/>
    </xf>
    <xf numFmtId="164" fontId="42" fillId="0" borderId="39" xfId="0" applyNumberFormat="1" applyFont="1" applyBorder="1" applyAlignment="1" applyProtection="1">
      <alignment horizontal="center" vertical="center"/>
      <protection/>
    </xf>
    <xf numFmtId="0" fontId="42" fillId="0" borderId="31" xfId="0" applyFont="1" applyBorder="1" applyAlignment="1" applyProtection="1">
      <alignment horizontal="center"/>
      <protection/>
    </xf>
    <xf numFmtId="0" fontId="42" fillId="0" borderId="29" xfId="0" applyFont="1" applyBorder="1" applyAlignment="1" applyProtection="1">
      <alignment horizontal="center"/>
      <protection/>
    </xf>
    <xf numFmtId="0" fontId="42" fillId="0" borderId="23" xfId="0" applyFont="1" applyBorder="1" applyAlignment="1" applyProtection="1">
      <alignment horizontal="center"/>
      <protection/>
    </xf>
    <xf numFmtId="0" fontId="51" fillId="34" borderId="40" xfId="0" applyFont="1" applyFill="1" applyBorder="1" applyAlignment="1" applyProtection="1">
      <alignment horizontal="center" wrapText="1"/>
      <protection/>
    </xf>
    <xf numFmtId="0" fontId="42" fillId="37" borderId="41" xfId="0" applyFont="1" applyFill="1" applyBorder="1" applyAlignment="1" applyProtection="1">
      <alignment horizontal="center" vertical="center"/>
      <protection/>
    </xf>
    <xf numFmtId="0" fontId="42" fillId="37" borderId="0" xfId="0" applyFont="1" applyFill="1" applyBorder="1" applyAlignment="1" applyProtection="1">
      <alignment horizontal="center" vertical="center"/>
      <protection/>
    </xf>
    <xf numFmtId="0" fontId="42" fillId="37" borderId="42" xfId="0" applyFont="1" applyFill="1" applyBorder="1" applyAlignment="1" applyProtection="1">
      <alignment horizontal="center" vertical="center"/>
      <protection/>
    </xf>
    <xf numFmtId="0" fontId="0" fillId="0" borderId="29" xfId="0"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44"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0" xfId="0" applyAlignment="1" applyProtection="1">
      <alignment horizontal="center"/>
      <protection/>
    </xf>
    <xf numFmtId="0" fontId="31" fillId="36" borderId="11" xfId="0" applyFont="1" applyFill="1" applyBorder="1" applyAlignment="1" applyProtection="1">
      <alignment horizontal="center"/>
      <protection/>
    </xf>
    <xf numFmtId="0" fontId="31" fillId="36" borderId="12" xfId="0" applyFont="1" applyFill="1" applyBorder="1" applyAlignment="1" applyProtection="1">
      <alignment horizontal="center"/>
      <protection/>
    </xf>
    <xf numFmtId="0" fontId="0" fillId="0" borderId="43"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11" xfId="0" applyBorder="1" applyAlignment="1" applyProtection="1">
      <alignment horizontal="left" wrapText="1"/>
      <protection/>
    </xf>
    <xf numFmtId="0" fontId="0" fillId="0" borderId="12"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31" xfId="0" applyBorder="1" applyAlignment="1" applyProtection="1">
      <alignment horizontal="left" vertical="center"/>
      <protection/>
    </xf>
    <xf numFmtId="0" fontId="42" fillId="0" borderId="11" xfId="0" applyFont="1" applyBorder="1" applyAlignment="1" applyProtection="1">
      <alignment horizontal="center"/>
      <protection/>
    </xf>
    <xf numFmtId="0" fontId="42" fillId="0" borderId="12" xfId="0" applyFont="1" applyBorder="1" applyAlignment="1" applyProtection="1">
      <alignment horizontal="center"/>
      <protection/>
    </xf>
    <xf numFmtId="0" fontId="42" fillId="0" borderId="13" xfId="0" applyFont="1" applyBorder="1" applyAlignment="1" applyProtection="1">
      <alignment horizontal="center"/>
      <protection/>
    </xf>
    <xf numFmtId="0" fontId="42" fillId="0" borderId="31" xfId="0" applyFont="1" applyFill="1" applyBorder="1" applyAlignment="1" applyProtection="1">
      <alignment horizontal="center"/>
      <protection/>
    </xf>
    <xf numFmtId="0" fontId="42" fillId="0" borderId="29" xfId="0" applyFont="1" applyFill="1" applyBorder="1" applyAlignment="1" applyProtection="1">
      <alignment horizontal="center"/>
      <protection/>
    </xf>
    <xf numFmtId="0" fontId="42" fillId="0" borderId="23" xfId="0" applyFont="1" applyFill="1" applyBorder="1" applyAlignment="1" applyProtection="1">
      <alignment horizontal="center"/>
      <protection/>
    </xf>
    <xf numFmtId="0" fontId="0" fillId="0" borderId="11"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0" fillId="0" borderId="13" xfId="0" applyFill="1" applyBorder="1" applyAlignment="1" applyProtection="1">
      <alignment horizontal="left" vertical="center"/>
      <protection/>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43" xfId="0" applyFill="1" applyBorder="1" applyAlignment="1" applyProtection="1">
      <alignment horizontal="left" wrapText="1"/>
      <protection/>
    </xf>
    <xf numFmtId="0" fontId="0" fillId="0" borderId="44" xfId="0" applyFill="1" applyBorder="1" applyAlignment="1" applyProtection="1">
      <alignment horizontal="left" wrapText="1"/>
      <protection/>
    </xf>
    <xf numFmtId="0" fontId="0" fillId="0" borderId="22" xfId="0" applyFill="1" applyBorder="1" applyAlignment="1" applyProtection="1">
      <alignment horizontal="left" wrapText="1"/>
      <protection/>
    </xf>
    <xf numFmtId="0" fontId="42" fillId="37" borderId="11" xfId="0" applyFont="1" applyFill="1" applyBorder="1" applyAlignment="1" applyProtection="1">
      <alignment horizontal="center" vertical="center"/>
      <protection/>
    </xf>
    <xf numFmtId="0" fontId="42" fillId="37" borderId="12" xfId="0" applyFont="1" applyFill="1" applyBorder="1" applyAlignment="1" applyProtection="1">
      <alignment horizontal="center" vertical="center"/>
      <protection/>
    </xf>
    <xf numFmtId="0" fontId="42" fillId="37" borderId="13" xfId="0" applyFont="1" applyFill="1" applyBorder="1" applyAlignment="1" applyProtection="1">
      <alignment horizontal="center" vertical="center"/>
      <protection/>
    </xf>
    <xf numFmtId="0" fontId="0" fillId="0" borderId="11" xfId="0" applyFont="1" applyBorder="1" applyAlignment="1" applyProtection="1">
      <alignment horizontal="lef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42" fillId="0" borderId="29" xfId="0" applyFont="1" applyBorder="1" applyAlignment="1" applyProtection="1">
      <alignment horizontal="left" vertical="center" wrapText="1"/>
      <protection/>
    </xf>
    <xf numFmtId="0" fontId="46" fillId="34" borderId="10" xfId="0" applyFont="1" applyFill="1" applyBorder="1" applyAlignment="1">
      <alignment horizontal="center" vertical="center" textRotation="90"/>
    </xf>
    <xf numFmtId="0" fontId="46" fillId="34" borderId="30" xfId="0" applyFont="1" applyFill="1" applyBorder="1" applyAlignment="1">
      <alignment horizontal="center" vertical="center" textRotation="90"/>
    </xf>
    <xf numFmtId="0" fontId="46" fillId="34" borderId="17" xfId="0" applyFont="1" applyFill="1" applyBorder="1" applyAlignment="1">
      <alignment horizontal="center" vertical="center" textRotation="90"/>
    </xf>
    <xf numFmtId="0" fontId="0" fillId="0" borderId="10" xfId="0" applyBorder="1" applyAlignment="1" applyProtection="1">
      <alignment horizontal="center" vertical="center"/>
      <protection/>
    </xf>
    <xf numFmtId="0" fontId="0" fillId="0" borderId="35" xfId="0" applyBorder="1" applyAlignment="1" applyProtection="1">
      <alignment horizontal="center" vertical="center"/>
      <protection/>
    </xf>
    <xf numFmtId="0" fontId="42" fillId="0" borderId="10" xfId="0" applyFont="1" applyBorder="1" applyAlignment="1" applyProtection="1">
      <alignment horizontal="center" vertical="center"/>
      <protection/>
    </xf>
    <xf numFmtId="0" fontId="42" fillId="0" borderId="35" xfId="0" applyFont="1" applyBorder="1" applyAlignment="1" applyProtection="1">
      <alignment horizontal="center" vertical="center"/>
      <protection/>
    </xf>
    <xf numFmtId="0" fontId="42" fillId="33" borderId="11" xfId="0" applyFont="1" applyFill="1" applyBorder="1" applyAlignment="1" applyProtection="1">
      <alignment horizontal="center" vertical="center" wrapText="1"/>
      <protection/>
    </xf>
    <xf numFmtId="0" fontId="42" fillId="33" borderId="12" xfId="0" applyFont="1" applyFill="1" applyBorder="1" applyAlignment="1" applyProtection="1">
      <alignment horizontal="center" vertical="center" wrapText="1"/>
      <protection/>
    </xf>
    <xf numFmtId="0" fontId="42" fillId="33" borderId="13" xfId="0" applyFont="1" applyFill="1" applyBorder="1" applyAlignment="1" applyProtection="1">
      <alignment horizontal="center" vertical="center" wrapText="1"/>
      <protection/>
    </xf>
    <xf numFmtId="164" fontId="46" fillId="34" borderId="45" xfId="0" applyNumberFormat="1" applyFont="1" applyFill="1" applyBorder="1" applyAlignment="1" applyProtection="1">
      <alignment horizontal="center" vertical="center"/>
      <protection/>
    </xf>
    <xf numFmtId="164" fontId="46" fillId="34" borderId="46" xfId="0" applyNumberFormat="1" applyFont="1" applyFill="1" applyBorder="1" applyAlignment="1" applyProtection="1">
      <alignment horizontal="center" vertical="center"/>
      <protection/>
    </xf>
    <xf numFmtId="0" fontId="31" fillId="35" borderId="11" xfId="0" applyFont="1" applyFill="1" applyBorder="1" applyAlignment="1" applyProtection="1">
      <alignment horizontal="center" vertical="center"/>
      <protection/>
    </xf>
    <xf numFmtId="0" fontId="31" fillId="35" borderId="12" xfId="0" applyFont="1" applyFill="1" applyBorder="1" applyAlignment="1" applyProtection="1">
      <alignment horizontal="center" vertical="center"/>
      <protection/>
    </xf>
    <xf numFmtId="0" fontId="31" fillId="35" borderId="13" xfId="0" applyFont="1" applyFill="1" applyBorder="1" applyAlignment="1" applyProtection="1">
      <alignment horizontal="center" vertical="center"/>
      <protection/>
    </xf>
    <xf numFmtId="0" fontId="42" fillId="37" borderId="11" xfId="0" applyFont="1" applyFill="1" applyBorder="1" applyAlignment="1" applyProtection="1">
      <alignment horizontal="center"/>
      <protection/>
    </xf>
    <xf numFmtId="0" fontId="42" fillId="37" borderId="12" xfId="0" applyFont="1" applyFill="1" applyBorder="1" applyAlignment="1" applyProtection="1">
      <alignment horizontal="center"/>
      <protection/>
    </xf>
    <xf numFmtId="0" fontId="42" fillId="37" borderId="13" xfId="0" applyFont="1" applyFill="1" applyBorder="1" applyAlignment="1" applyProtection="1">
      <alignment horizontal="center"/>
      <protection/>
    </xf>
    <xf numFmtId="0" fontId="46" fillId="34" borderId="11" xfId="0" applyFont="1" applyFill="1" applyBorder="1" applyAlignment="1" applyProtection="1">
      <alignment horizontal="center" vertical="center"/>
      <protection/>
    </xf>
    <xf numFmtId="0" fontId="46" fillId="34" borderId="13" xfId="0" applyFont="1" applyFill="1" applyBorder="1" applyAlignment="1" applyProtection="1">
      <alignment horizontal="center" vertical="center"/>
      <protection/>
    </xf>
    <xf numFmtId="0" fontId="42" fillId="0" borderId="47" xfId="0" applyFont="1" applyFill="1" applyBorder="1" applyAlignment="1" applyProtection="1">
      <alignment horizontal="center"/>
      <protection/>
    </xf>
    <xf numFmtId="0" fontId="42" fillId="0" borderId="48" xfId="0" applyFont="1" applyFill="1" applyBorder="1" applyAlignment="1" applyProtection="1">
      <alignment horizontal="center"/>
      <protection/>
    </xf>
    <xf numFmtId="0" fontId="42" fillId="0" borderId="27" xfId="0" applyFont="1" applyFill="1" applyBorder="1" applyAlignment="1" applyProtection="1">
      <alignment horizontal="center"/>
      <protection/>
    </xf>
    <xf numFmtId="0" fontId="49" fillId="0" borderId="0" xfId="0" applyFont="1" applyBorder="1" applyAlignment="1" applyProtection="1">
      <alignment horizontal="left"/>
      <protection/>
    </xf>
    <xf numFmtId="0" fontId="31" fillId="36" borderId="13" xfId="0" applyFont="1" applyFill="1" applyBorder="1" applyAlignment="1" applyProtection="1">
      <alignment horizontal="center"/>
      <protection/>
    </xf>
    <xf numFmtId="0" fontId="0" fillId="0" borderId="11"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49"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42" fillId="33" borderId="11" xfId="0" applyFont="1" applyFill="1" applyBorder="1" applyAlignment="1" applyProtection="1">
      <alignment horizontal="center" vertical="center"/>
      <protection/>
    </xf>
    <xf numFmtId="0" fontId="42" fillId="33" borderId="12" xfId="0" applyFont="1" applyFill="1" applyBorder="1" applyAlignment="1" applyProtection="1">
      <alignment horizontal="center" vertical="center"/>
      <protection/>
    </xf>
    <xf numFmtId="0" fontId="42" fillId="33" borderId="13" xfId="0" applyFont="1" applyFill="1" applyBorder="1" applyAlignment="1" applyProtection="1">
      <alignment horizontal="center" vertical="center"/>
      <protection/>
    </xf>
    <xf numFmtId="0" fontId="31" fillId="36" borderId="31" xfId="0" applyFont="1" applyFill="1" applyBorder="1" applyAlignment="1" applyProtection="1">
      <alignment horizontal="center" vertical="center"/>
      <protection/>
    </xf>
    <xf numFmtId="0" fontId="31" fillId="36" borderId="29" xfId="0" applyFont="1" applyFill="1" applyBorder="1" applyAlignment="1" applyProtection="1">
      <alignment horizontal="center" vertical="center"/>
      <protection/>
    </xf>
    <xf numFmtId="0" fontId="31" fillId="36" borderId="23" xfId="0" applyFont="1" applyFill="1" applyBorder="1" applyAlignment="1" applyProtection="1">
      <alignment horizontal="center" vertical="center"/>
      <protection/>
    </xf>
    <xf numFmtId="0" fontId="42" fillId="37" borderId="31" xfId="0" applyFont="1" applyFill="1" applyBorder="1" applyAlignment="1" applyProtection="1">
      <alignment horizontal="center" vertical="center"/>
      <protection/>
    </xf>
    <xf numFmtId="0" fontId="42" fillId="37" borderId="29" xfId="0" applyFont="1" applyFill="1" applyBorder="1" applyAlignment="1" applyProtection="1">
      <alignment horizontal="center" vertical="center"/>
      <protection/>
    </xf>
    <xf numFmtId="0" fontId="42" fillId="37" borderId="23" xfId="0" applyFont="1" applyFill="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42" xfId="0" applyBorder="1" applyAlignment="1" applyProtection="1">
      <alignment horizontal="left" vertical="center"/>
      <protection/>
    </xf>
    <xf numFmtId="0" fontId="0" fillId="0" borderId="49" xfId="0" applyBorder="1" applyAlignment="1" applyProtection="1">
      <alignment horizontal="center" wrapText="1"/>
      <protection/>
    </xf>
    <xf numFmtId="0" fontId="0" fillId="0" borderId="50" xfId="0" applyBorder="1" applyAlignment="1" applyProtection="1">
      <alignment horizontal="center" wrapText="1"/>
      <protection/>
    </xf>
    <xf numFmtId="0" fontId="42" fillId="0" borderId="32"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31" fillId="36" borderId="11" xfId="0" applyFont="1" applyFill="1" applyBorder="1" applyAlignment="1" applyProtection="1">
      <alignment horizontal="center" vertical="center"/>
      <protection/>
    </xf>
    <xf numFmtId="0" fontId="31" fillId="36" borderId="12" xfId="0" applyFont="1" applyFill="1" applyBorder="1" applyAlignment="1" applyProtection="1">
      <alignment horizontal="center" vertical="center"/>
      <protection/>
    </xf>
    <xf numFmtId="0" fontId="31" fillId="36" borderId="13" xfId="0" applyFont="1" applyFill="1" applyBorder="1" applyAlignment="1" applyProtection="1">
      <alignment horizontal="center" vertical="center"/>
      <protection/>
    </xf>
    <xf numFmtId="0" fontId="42" fillId="0" borderId="29" xfId="0" applyFont="1" applyBorder="1" applyAlignment="1" applyProtection="1">
      <alignment horizontal="left"/>
      <protection locked="0"/>
    </xf>
    <xf numFmtId="0" fontId="0" fillId="0" borderId="29" xfId="0" applyBorder="1" applyAlignment="1" applyProtection="1">
      <alignment horizontal="left"/>
      <protection/>
    </xf>
    <xf numFmtId="0" fontId="45" fillId="0" borderId="29" xfId="0" applyFont="1" applyBorder="1" applyAlignment="1" applyProtection="1">
      <alignment horizontal="left"/>
      <protection locked="0"/>
    </xf>
    <xf numFmtId="0" fontId="45" fillId="0" borderId="12" xfId="0" applyFont="1" applyBorder="1" applyAlignment="1" applyProtection="1">
      <alignment horizontal="left"/>
      <protection locked="0"/>
    </xf>
    <xf numFmtId="0" fontId="45" fillId="0" borderId="0" xfId="0" applyFont="1" applyAlignment="1" applyProtection="1">
      <alignment horizontal="left"/>
      <protection/>
    </xf>
    <xf numFmtId="0" fontId="46" fillId="34" borderId="11" xfId="0" applyFont="1" applyFill="1" applyBorder="1" applyAlignment="1" applyProtection="1">
      <alignment horizontal="center" vertical="center" wrapText="1"/>
      <protection/>
    </xf>
    <xf numFmtId="0" fontId="46" fillId="34" borderId="12" xfId="0" applyFont="1" applyFill="1" applyBorder="1" applyAlignment="1" applyProtection="1">
      <alignment horizontal="center" vertical="center" wrapText="1"/>
      <protection/>
    </xf>
    <xf numFmtId="0" fontId="46" fillId="34" borderId="13" xfId="0" applyFont="1" applyFill="1" applyBorder="1" applyAlignment="1" applyProtection="1">
      <alignment horizontal="center" vertical="center" wrapText="1"/>
      <protection/>
    </xf>
    <xf numFmtId="0" fontId="52" fillId="0" borderId="0" xfId="0" applyFont="1" applyBorder="1" applyAlignment="1" applyProtection="1">
      <alignment horizontal="center"/>
      <protection/>
    </xf>
    <xf numFmtId="0" fontId="44" fillId="0" borderId="29" xfId="0" applyFont="1" applyBorder="1" applyAlignment="1" applyProtection="1">
      <alignment horizontal="left"/>
      <protection/>
    </xf>
    <xf numFmtId="0" fontId="45" fillId="0" borderId="12" xfId="0" applyFont="1" applyBorder="1" applyAlignment="1" applyProtection="1">
      <alignment horizontal="center"/>
      <protection locked="0"/>
    </xf>
    <xf numFmtId="0" fontId="45" fillId="0" borderId="0" xfId="0" applyFont="1" applyBorder="1" applyAlignment="1" applyProtection="1">
      <alignment horizontal="left"/>
      <protection/>
    </xf>
    <xf numFmtId="0" fontId="48" fillId="0" borderId="0" xfId="0" applyFont="1" applyAlignment="1" applyProtection="1">
      <alignment horizontal="center"/>
      <protection/>
    </xf>
    <xf numFmtId="0" fontId="49" fillId="0" borderId="0" xfId="0" applyFont="1" applyAlignment="1" applyProtection="1">
      <alignment horizontal="center" vertical="center"/>
      <protection/>
    </xf>
    <xf numFmtId="0" fontId="45" fillId="0" borderId="11" xfId="0" applyFont="1" applyBorder="1" applyAlignment="1" applyProtection="1">
      <alignment horizontal="left"/>
      <protection/>
    </xf>
    <xf numFmtId="0" fontId="45" fillId="0" borderId="12" xfId="0" applyFont="1" applyBorder="1" applyAlignment="1" applyProtection="1">
      <alignment horizontal="left"/>
      <protection/>
    </xf>
    <xf numFmtId="0" fontId="45" fillId="0" borderId="13" xfId="0" applyFont="1" applyBorder="1" applyAlignment="1" applyProtection="1">
      <alignment horizontal="left"/>
      <protection/>
    </xf>
    <xf numFmtId="0" fontId="45" fillId="0" borderId="51" xfId="0" applyFont="1" applyBorder="1" applyAlignment="1" applyProtection="1">
      <alignment horizontal="left"/>
      <protection/>
    </xf>
    <xf numFmtId="0" fontId="45" fillId="0" borderId="32" xfId="0" applyFont="1" applyBorder="1" applyAlignment="1" applyProtection="1">
      <alignment horizontal="left"/>
      <protection/>
    </xf>
    <xf numFmtId="0" fontId="45" fillId="0" borderId="52"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9"/>
  <sheetViews>
    <sheetView tabSelected="1" workbookViewId="0" topLeftCell="A1">
      <selection activeCell="A17" sqref="A17:K17"/>
    </sheetView>
  </sheetViews>
  <sheetFormatPr defaultColWidth="9.140625" defaultRowHeight="15"/>
  <cols>
    <col min="12" max="16" width="8.8515625" style="0" customWidth="1"/>
  </cols>
  <sheetData>
    <row r="1" spans="1:11" ht="15">
      <c r="A1" s="124"/>
      <c r="B1" s="124"/>
      <c r="C1" s="124"/>
      <c r="D1" s="124"/>
      <c r="E1" s="124"/>
      <c r="F1" s="124"/>
      <c r="G1" s="124"/>
      <c r="H1" s="124"/>
      <c r="I1" s="124"/>
      <c r="J1" s="124"/>
      <c r="K1" s="124"/>
    </row>
    <row r="2" spans="1:11" ht="15">
      <c r="A2" s="116"/>
      <c r="B2" s="116"/>
      <c r="C2" s="116"/>
      <c r="D2" s="116"/>
      <c r="E2" s="116"/>
      <c r="F2" s="116"/>
      <c r="G2" s="116"/>
      <c r="H2" s="116"/>
      <c r="I2" s="116"/>
      <c r="J2" s="116"/>
      <c r="K2" s="116"/>
    </row>
    <row r="3" spans="1:11" ht="15">
      <c r="A3" s="116"/>
      <c r="B3" s="116"/>
      <c r="C3" s="116"/>
      <c r="D3" s="116"/>
      <c r="E3" s="116"/>
      <c r="F3" s="116"/>
      <c r="G3" s="116"/>
      <c r="H3" s="116"/>
      <c r="I3" s="116"/>
      <c r="J3" s="116"/>
      <c r="K3" s="116"/>
    </row>
    <row r="4" spans="1:11" ht="15">
      <c r="A4" s="116"/>
      <c r="B4" s="116"/>
      <c r="C4" s="116"/>
      <c r="D4" s="116"/>
      <c r="E4" s="116"/>
      <c r="F4" s="116"/>
      <c r="G4" s="116"/>
      <c r="H4" s="116"/>
      <c r="I4" s="116"/>
      <c r="J4" s="116"/>
      <c r="K4" s="116"/>
    </row>
    <row r="5" spans="1:11" ht="6" customHeight="1">
      <c r="A5" s="116"/>
      <c r="B5" s="116"/>
      <c r="C5" s="116"/>
      <c r="D5" s="116"/>
      <c r="E5" s="116"/>
      <c r="F5" s="116"/>
      <c r="G5" s="116"/>
      <c r="H5" s="116"/>
      <c r="I5" s="116"/>
      <c r="J5" s="116"/>
      <c r="K5" s="116"/>
    </row>
    <row r="6" spans="1:11" ht="15">
      <c r="A6" s="123" t="s">
        <v>87</v>
      </c>
      <c r="B6" s="123"/>
      <c r="C6" s="123"/>
      <c r="D6" s="123"/>
      <c r="E6" s="123"/>
      <c r="F6" s="123"/>
      <c r="G6" s="123"/>
      <c r="H6" s="123"/>
      <c r="I6" s="123"/>
      <c r="J6" s="123"/>
      <c r="K6" s="123"/>
    </row>
    <row r="7" spans="1:11" ht="15">
      <c r="A7" s="124"/>
      <c r="B7" s="124"/>
      <c r="C7" s="124"/>
      <c r="D7" s="124"/>
      <c r="E7" s="124"/>
      <c r="F7" s="124"/>
      <c r="G7" s="124"/>
      <c r="H7" s="124"/>
      <c r="I7" s="124"/>
      <c r="J7" s="124"/>
      <c r="K7" s="124"/>
    </row>
    <row r="8" spans="1:11" ht="21">
      <c r="A8" s="120" t="s">
        <v>82</v>
      </c>
      <c r="B8" s="120"/>
      <c r="C8" s="120"/>
      <c r="D8" s="120"/>
      <c r="E8" s="120"/>
      <c r="F8" s="120"/>
      <c r="G8" s="120"/>
      <c r="H8" s="120"/>
      <c r="I8" s="120"/>
      <c r="J8" s="120"/>
      <c r="K8" s="120"/>
    </row>
    <row r="9" spans="1:11" ht="21">
      <c r="A9" s="120" t="s">
        <v>83</v>
      </c>
      <c r="B9" s="120"/>
      <c r="C9" s="120"/>
      <c r="D9" s="120"/>
      <c r="E9" s="120"/>
      <c r="F9" s="120"/>
      <c r="G9" s="120"/>
      <c r="H9" s="120"/>
      <c r="I9" s="120"/>
      <c r="J9" s="120"/>
      <c r="K9" s="120"/>
    </row>
    <row r="10" spans="1:11" ht="15">
      <c r="A10" s="116"/>
      <c r="B10" s="116"/>
      <c r="C10" s="116"/>
      <c r="D10" s="116"/>
      <c r="E10" s="116"/>
      <c r="F10" s="116"/>
      <c r="G10" s="116"/>
      <c r="H10" s="116"/>
      <c r="I10" s="116"/>
      <c r="J10" s="116"/>
      <c r="K10" s="116"/>
    </row>
    <row r="11" spans="1:11" ht="21">
      <c r="A11" s="120" t="s">
        <v>84</v>
      </c>
      <c r="B11" s="120"/>
      <c r="C11" s="120"/>
      <c r="D11" s="120"/>
      <c r="E11" s="120"/>
      <c r="F11" s="120"/>
      <c r="G11" s="120"/>
      <c r="H11" s="120"/>
      <c r="I11" s="120"/>
      <c r="J11" s="120"/>
      <c r="K11" s="120"/>
    </row>
    <row r="12" spans="1:11" ht="21">
      <c r="A12" s="120" t="s">
        <v>88</v>
      </c>
      <c r="B12" s="120"/>
      <c r="C12" s="120"/>
      <c r="D12" s="120"/>
      <c r="E12" s="120"/>
      <c r="F12" s="120"/>
      <c r="G12" s="120"/>
      <c r="H12" s="120"/>
      <c r="I12" s="120"/>
      <c r="J12" s="120"/>
      <c r="K12" s="120"/>
    </row>
    <row r="13" spans="1:11" ht="18.75">
      <c r="A13" s="122" t="s">
        <v>89</v>
      </c>
      <c r="B13" s="122"/>
      <c r="C13" s="122"/>
      <c r="D13" s="122"/>
      <c r="E13" s="122"/>
      <c r="F13" s="122"/>
      <c r="G13" s="122"/>
      <c r="H13" s="122"/>
      <c r="I13" s="122"/>
      <c r="J13" s="122"/>
      <c r="K13" s="122"/>
    </row>
    <row r="14" spans="1:11" ht="18.75">
      <c r="A14" s="125"/>
      <c r="B14" s="125"/>
      <c r="C14" s="125"/>
      <c r="D14" s="125"/>
      <c r="E14" s="125"/>
      <c r="F14" s="125"/>
      <c r="G14" s="125"/>
      <c r="H14" s="125"/>
      <c r="I14" s="125"/>
      <c r="J14" s="125"/>
      <c r="K14" s="125"/>
    </row>
    <row r="15" spans="1:11" ht="21">
      <c r="A15" s="120" t="s">
        <v>85</v>
      </c>
      <c r="B15" s="120"/>
      <c r="C15" s="120"/>
      <c r="D15" s="120"/>
      <c r="E15" s="120"/>
      <c r="F15" s="120"/>
      <c r="G15" s="120"/>
      <c r="H15" s="120"/>
      <c r="I15" s="120"/>
      <c r="J15" s="120"/>
      <c r="K15" s="120"/>
    </row>
    <row r="16" spans="1:11" ht="21">
      <c r="A16" s="120" t="s">
        <v>86</v>
      </c>
      <c r="B16" s="120"/>
      <c r="C16" s="120"/>
      <c r="D16" s="120"/>
      <c r="E16" s="120"/>
      <c r="F16" s="120"/>
      <c r="G16" s="120"/>
      <c r="H16" s="120"/>
      <c r="I16" s="120"/>
      <c r="J16" s="120"/>
      <c r="K16" s="120"/>
    </row>
    <row r="17" spans="1:11" ht="21">
      <c r="A17" s="120" t="s">
        <v>148</v>
      </c>
      <c r="B17" s="120"/>
      <c r="C17" s="120"/>
      <c r="D17" s="120"/>
      <c r="E17" s="120"/>
      <c r="F17" s="120"/>
      <c r="G17" s="120"/>
      <c r="H17" s="120"/>
      <c r="I17" s="120"/>
      <c r="J17" s="120"/>
      <c r="K17" s="120"/>
    </row>
    <row r="18" spans="1:11" ht="15">
      <c r="A18" s="116"/>
      <c r="B18" s="116"/>
      <c r="C18" s="116"/>
      <c r="D18" s="116"/>
      <c r="E18" s="116"/>
      <c r="F18" s="116"/>
      <c r="G18" s="116"/>
      <c r="H18" s="116"/>
      <c r="I18" s="116"/>
      <c r="J18" s="116"/>
      <c r="K18" s="116"/>
    </row>
    <row r="19" spans="1:11" ht="18.75">
      <c r="A19" s="118" t="s">
        <v>91</v>
      </c>
      <c r="B19" s="118"/>
      <c r="C19" s="118"/>
      <c r="D19" s="118"/>
      <c r="E19" s="118"/>
      <c r="F19" s="118"/>
      <c r="G19" s="118"/>
      <c r="H19" s="118"/>
      <c r="I19" s="118"/>
      <c r="J19" s="118"/>
      <c r="K19" s="118"/>
    </row>
    <row r="20" spans="1:11" ht="12" customHeight="1">
      <c r="A20" s="118"/>
      <c r="B20" s="118"/>
      <c r="C20" s="118"/>
      <c r="D20" s="118"/>
      <c r="E20" s="118"/>
      <c r="F20" s="118"/>
      <c r="G20" s="118"/>
      <c r="H20" s="118"/>
      <c r="I20" s="118"/>
      <c r="J20" s="118"/>
      <c r="K20" s="118"/>
    </row>
    <row r="21" spans="1:11" ht="18.75">
      <c r="A21" s="118" t="s">
        <v>90</v>
      </c>
      <c r="B21" s="118"/>
      <c r="C21" s="118"/>
      <c r="D21" s="118"/>
      <c r="E21" s="118"/>
      <c r="F21" s="118"/>
      <c r="G21" s="118"/>
      <c r="H21" s="118"/>
      <c r="I21" s="118"/>
      <c r="J21" s="118"/>
      <c r="K21" s="118"/>
    </row>
    <row r="22" spans="1:11" ht="18.75">
      <c r="A22" s="118"/>
      <c r="B22" s="118"/>
      <c r="C22" s="118"/>
      <c r="D22" s="118"/>
      <c r="E22" s="118"/>
      <c r="F22" s="118"/>
      <c r="G22" s="118"/>
      <c r="H22" s="118"/>
      <c r="I22" s="118"/>
      <c r="J22" s="118"/>
      <c r="K22" s="118"/>
    </row>
    <row r="23" spans="1:11" ht="34.5" customHeight="1">
      <c r="A23" s="121" t="s">
        <v>92</v>
      </c>
      <c r="B23" s="121"/>
      <c r="C23" s="121"/>
      <c r="D23" s="121"/>
      <c r="E23" s="121"/>
      <c r="F23" s="121"/>
      <c r="G23" s="121"/>
      <c r="H23" s="121"/>
      <c r="I23" s="121"/>
      <c r="J23" s="121"/>
      <c r="K23" s="121"/>
    </row>
    <row r="24" spans="1:11" ht="18.75">
      <c r="A24" s="118"/>
      <c r="B24" s="118"/>
      <c r="C24" s="118"/>
      <c r="D24" s="118"/>
      <c r="E24" s="118"/>
      <c r="F24" s="118"/>
      <c r="G24" s="118"/>
      <c r="H24" s="118"/>
      <c r="I24" s="118"/>
      <c r="J24" s="118"/>
      <c r="K24" s="118"/>
    </row>
    <row r="25" spans="1:11" ht="106.5" customHeight="1">
      <c r="A25" s="121" t="s">
        <v>137</v>
      </c>
      <c r="B25" s="121"/>
      <c r="C25" s="121"/>
      <c r="D25" s="121"/>
      <c r="E25" s="121"/>
      <c r="F25" s="121"/>
      <c r="G25" s="121"/>
      <c r="H25" s="121"/>
      <c r="I25" s="121"/>
      <c r="J25" s="121"/>
      <c r="K25" s="121"/>
    </row>
    <row r="26" spans="1:11" ht="18.75">
      <c r="A26" s="121"/>
      <c r="B26" s="121"/>
      <c r="C26" s="121"/>
      <c r="D26" s="121"/>
      <c r="E26" s="121"/>
      <c r="F26" s="121"/>
      <c r="G26" s="121"/>
      <c r="H26" s="121"/>
      <c r="I26" s="121"/>
      <c r="J26" s="121"/>
      <c r="K26" s="121"/>
    </row>
    <row r="27" spans="1:11" ht="107.25" customHeight="1">
      <c r="A27" s="119" t="s">
        <v>138</v>
      </c>
      <c r="B27" s="117"/>
      <c r="C27" s="117"/>
      <c r="D27" s="117"/>
      <c r="E27" s="117"/>
      <c r="F27" s="117"/>
      <c r="G27" s="117"/>
      <c r="H27" s="117"/>
      <c r="I27" s="117"/>
      <c r="J27" s="117"/>
      <c r="K27" s="117"/>
    </row>
    <row r="28" spans="1:11" ht="18.75">
      <c r="A28" s="118"/>
      <c r="B28" s="118"/>
      <c r="C28" s="118"/>
      <c r="D28" s="118"/>
      <c r="E28" s="118"/>
      <c r="F28" s="118"/>
      <c r="G28" s="118"/>
      <c r="H28" s="118"/>
      <c r="I28" s="118"/>
      <c r="J28" s="118"/>
      <c r="K28" s="118"/>
    </row>
    <row r="29" spans="1:11" ht="73.5" customHeight="1">
      <c r="A29" s="117" t="s">
        <v>113</v>
      </c>
      <c r="B29" s="117"/>
      <c r="C29" s="117"/>
      <c r="D29" s="117"/>
      <c r="E29" s="117"/>
      <c r="F29" s="117"/>
      <c r="G29" s="117"/>
      <c r="H29" s="117"/>
      <c r="I29" s="117"/>
      <c r="J29" s="117"/>
      <c r="K29" s="117"/>
    </row>
  </sheetData>
  <sheetProtection password="C13B" sheet="1" selectLockedCells="1" selectUnlockedCells="1"/>
  <mergeCells count="29">
    <mergeCell ref="A25:K25"/>
    <mergeCell ref="A1:K1"/>
    <mergeCell ref="A24:K24"/>
    <mergeCell ref="A26:K26"/>
    <mergeCell ref="A28:K28"/>
    <mergeCell ref="A14:K14"/>
    <mergeCell ref="A17:K17"/>
    <mergeCell ref="A18:K18"/>
    <mergeCell ref="A20:K20"/>
    <mergeCell ref="A22:K22"/>
    <mergeCell ref="A15:K15"/>
    <mergeCell ref="A16:K16"/>
    <mergeCell ref="A13:K13"/>
    <mergeCell ref="A4:K4"/>
    <mergeCell ref="A5:K5"/>
    <mergeCell ref="A6:K6"/>
    <mergeCell ref="A10:K10"/>
    <mergeCell ref="A7:K7"/>
    <mergeCell ref="A12:K12"/>
    <mergeCell ref="A2:K2"/>
    <mergeCell ref="A3:K3"/>
    <mergeCell ref="A29:K29"/>
    <mergeCell ref="A21:K21"/>
    <mergeCell ref="A27:K27"/>
    <mergeCell ref="A9:K9"/>
    <mergeCell ref="A19:K19"/>
    <mergeCell ref="A8:K8"/>
    <mergeCell ref="A11:K11"/>
    <mergeCell ref="A23:K23"/>
  </mergeCells>
  <printOptions horizontalCentered="1"/>
  <pageMargins left="0.7" right="0.7" top="0.75" bottom="0.75" header="0.3" footer="0.3"/>
  <pageSetup horizontalDpi="600" verticalDpi="600" orientation="portrait" scale="86" r:id="rId3"/>
  <headerFooter>
    <oddHeader>&amp;RCSEA/SDU/14-001-S
Attachment A</oddHeader>
  </headerFooter>
  <legacyDrawing r:id="rId2"/>
  <oleObjects>
    <oleObject progId="" shapeId="8644291" r:id="rId1"/>
  </oleObjects>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I11" sqref="I11:J11"/>
    </sheetView>
  </sheetViews>
  <sheetFormatPr defaultColWidth="9.140625" defaultRowHeight="15"/>
  <cols>
    <col min="1" max="1" width="8.7109375" style="0" customWidth="1"/>
    <col min="2" max="2" width="5.7109375" style="0" customWidth="1"/>
  </cols>
  <sheetData>
    <row r="1" spans="1:11" ht="18.75">
      <c r="A1" s="131" t="s">
        <v>80</v>
      </c>
      <c r="B1" s="131"/>
      <c r="C1" s="131"/>
      <c r="D1" s="131"/>
      <c r="E1" s="131"/>
      <c r="F1" s="131"/>
      <c r="G1" s="131"/>
      <c r="H1" s="131"/>
      <c r="I1" s="131"/>
      <c r="J1" s="131"/>
      <c r="K1" s="131"/>
    </row>
    <row r="2" spans="1:11" ht="15">
      <c r="A2" s="2"/>
      <c r="B2" s="2"/>
      <c r="C2" s="2"/>
      <c r="D2" s="2"/>
      <c r="E2" s="2"/>
      <c r="F2" s="2"/>
      <c r="G2" s="2"/>
      <c r="H2" s="2"/>
      <c r="I2" s="2"/>
      <c r="J2" s="2"/>
      <c r="K2" s="2"/>
    </row>
    <row r="3" spans="1:11" ht="15">
      <c r="A3" s="2"/>
      <c r="B3" s="2"/>
      <c r="C3" s="2"/>
      <c r="D3" s="2"/>
      <c r="E3" s="2"/>
      <c r="F3" s="2"/>
      <c r="G3" s="2"/>
      <c r="H3" s="2"/>
      <c r="I3" s="2"/>
      <c r="J3" s="2"/>
      <c r="K3" s="2"/>
    </row>
    <row r="4" spans="1:11" ht="18.75">
      <c r="A4" s="132" t="s">
        <v>5</v>
      </c>
      <c r="B4" s="132"/>
      <c r="C4" s="132"/>
      <c r="D4" s="132"/>
      <c r="E4" s="132"/>
      <c r="F4" s="132"/>
      <c r="G4" s="132"/>
      <c r="H4" s="132"/>
      <c r="I4" s="132"/>
      <c r="J4" s="132"/>
      <c r="K4" s="132"/>
    </row>
    <row r="5" spans="1:11" ht="15.75">
      <c r="A5" s="3"/>
      <c r="B5" s="4"/>
      <c r="C5" s="4"/>
      <c r="D5" s="2"/>
      <c r="E5" s="2"/>
      <c r="F5" s="2"/>
      <c r="G5" s="2"/>
      <c r="H5" s="2"/>
      <c r="I5" s="2"/>
      <c r="J5" s="2"/>
      <c r="K5" s="2"/>
    </row>
    <row r="6" spans="1:11" ht="112.5" customHeight="1">
      <c r="A6" s="141" t="s">
        <v>114</v>
      </c>
      <c r="B6" s="141"/>
      <c r="C6" s="141"/>
      <c r="D6" s="141"/>
      <c r="E6" s="141"/>
      <c r="F6" s="141"/>
      <c r="G6" s="141"/>
      <c r="H6" s="141"/>
      <c r="I6" s="141"/>
      <c r="J6" s="141"/>
      <c r="K6" s="141"/>
    </row>
    <row r="7" spans="1:11" ht="13.5" customHeight="1">
      <c r="A7" s="5"/>
      <c r="B7" s="5"/>
      <c r="C7" s="5"/>
      <c r="D7" s="5"/>
      <c r="E7" s="5"/>
      <c r="F7" s="5"/>
      <c r="G7" s="5"/>
      <c r="H7" s="5"/>
      <c r="I7" s="5"/>
      <c r="J7" s="5"/>
      <c r="K7" s="2"/>
    </row>
    <row r="8" spans="1:11" ht="13.5" customHeight="1">
      <c r="A8" s="5"/>
      <c r="B8" s="5"/>
      <c r="C8" s="5"/>
      <c r="D8" s="5"/>
      <c r="E8" s="5"/>
      <c r="F8" s="5"/>
      <c r="G8" s="5"/>
      <c r="H8" s="5"/>
      <c r="I8" s="5"/>
      <c r="J8" s="5"/>
      <c r="K8" s="2"/>
    </row>
    <row r="9" spans="1:11" ht="15.75" thickBot="1">
      <c r="A9" s="2"/>
      <c r="B9" s="2"/>
      <c r="C9" s="2"/>
      <c r="D9" s="2"/>
      <c r="E9" s="2"/>
      <c r="F9" s="2"/>
      <c r="G9" s="2"/>
      <c r="H9" s="2"/>
      <c r="I9" s="2"/>
      <c r="J9" s="2"/>
      <c r="K9" s="2"/>
    </row>
    <row r="10" spans="1:11" ht="16.5" thickBot="1">
      <c r="A10" s="2"/>
      <c r="B10" s="135" t="s">
        <v>2</v>
      </c>
      <c r="C10" s="136"/>
      <c r="D10" s="136"/>
      <c r="E10" s="136"/>
      <c r="F10" s="136"/>
      <c r="G10" s="136"/>
      <c r="H10" s="137"/>
      <c r="I10" s="135" t="s">
        <v>3</v>
      </c>
      <c r="J10" s="137"/>
      <c r="K10" s="2"/>
    </row>
    <row r="11" spans="1:11" ht="16.5" thickBot="1">
      <c r="A11" s="2"/>
      <c r="B11" s="6">
        <v>1</v>
      </c>
      <c r="C11" s="126" t="s">
        <v>0</v>
      </c>
      <c r="D11" s="127"/>
      <c r="E11" s="127"/>
      <c r="F11" s="127"/>
      <c r="G11" s="127"/>
      <c r="H11" s="128"/>
      <c r="I11" s="129">
        <v>0</v>
      </c>
      <c r="J11" s="130"/>
      <c r="K11" s="2"/>
    </row>
    <row r="12" spans="1:11" ht="15" customHeight="1" thickBot="1">
      <c r="A12" s="2"/>
      <c r="B12" s="7"/>
      <c r="C12" s="8"/>
      <c r="D12" s="8"/>
      <c r="E12" s="8"/>
      <c r="F12" s="8"/>
      <c r="G12" s="8"/>
      <c r="H12" s="8"/>
      <c r="I12" s="8"/>
      <c r="J12" s="9"/>
      <c r="K12" s="2"/>
    </row>
    <row r="13" spans="1:11" ht="16.5" thickBot="1">
      <c r="A13" s="2"/>
      <c r="B13" s="10">
        <v>2</v>
      </c>
      <c r="C13" s="126" t="s">
        <v>1</v>
      </c>
      <c r="D13" s="127"/>
      <c r="E13" s="127"/>
      <c r="F13" s="127"/>
      <c r="G13" s="127"/>
      <c r="H13" s="128"/>
      <c r="I13" s="129">
        <v>0</v>
      </c>
      <c r="J13" s="130"/>
      <c r="K13" s="2"/>
    </row>
    <row r="14" spans="1:11" ht="15" customHeight="1" thickBot="1">
      <c r="A14" s="2"/>
      <c r="B14" s="138"/>
      <c r="C14" s="139"/>
      <c r="D14" s="139"/>
      <c r="E14" s="139"/>
      <c r="F14" s="139"/>
      <c r="G14" s="139"/>
      <c r="H14" s="139"/>
      <c r="I14" s="139"/>
      <c r="J14" s="140"/>
      <c r="K14" s="2"/>
    </row>
    <row r="15" spans="1:11" ht="16.5" thickBot="1">
      <c r="A15" s="2"/>
      <c r="B15" s="10">
        <v>3</v>
      </c>
      <c r="C15" s="126" t="s">
        <v>4</v>
      </c>
      <c r="D15" s="127"/>
      <c r="E15" s="127"/>
      <c r="F15" s="127"/>
      <c r="G15" s="127"/>
      <c r="H15" s="128"/>
      <c r="I15" s="133">
        <f>I11+I13</f>
        <v>0</v>
      </c>
      <c r="J15" s="134"/>
      <c r="K15" s="2"/>
    </row>
    <row r="16" spans="1:11" ht="15.75">
      <c r="A16" s="2"/>
      <c r="B16" s="4"/>
      <c r="C16" s="4"/>
      <c r="D16" s="4"/>
      <c r="E16" s="4"/>
      <c r="F16" s="4"/>
      <c r="G16" s="4"/>
      <c r="H16" s="4"/>
      <c r="I16" s="2"/>
      <c r="J16" s="2"/>
      <c r="K16" s="2"/>
    </row>
    <row r="17" spans="2:8" ht="15.75">
      <c r="B17" s="1"/>
      <c r="C17" s="1"/>
      <c r="D17" s="1"/>
      <c r="E17" s="1"/>
      <c r="F17" s="1"/>
      <c r="G17" s="1"/>
      <c r="H17" s="1"/>
    </row>
    <row r="18" spans="2:8" ht="15.75">
      <c r="B18" s="1"/>
      <c r="C18" s="1"/>
      <c r="D18" s="1"/>
      <c r="E18" s="1"/>
      <c r="F18" s="1"/>
      <c r="G18" s="1"/>
      <c r="H18" s="1"/>
    </row>
    <row r="19" spans="2:8" ht="15.75">
      <c r="B19" s="1"/>
      <c r="C19" s="1"/>
      <c r="D19" s="1"/>
      <c r="E19" s="1"/>
      <c r="F19" s="1"/>
      <c r="G19" s="1"/>
      <c r="H19" s="1"/>
    </row>
  </sheetData>
  <sheetProtection password="C13B" sheet="1"/>
  <mergeCells count="12">
    <mergeCell ref="I11:J11"/>
    <mergeCell ref="I10:J10"/>
    <mergeCell ref="C13:H13"/>
    <mergeCell ref="I13:J13"/>
    <mergeCell ref="A1:K1"/>
    <mergeCell ref="A4:K4"/>
    <mergeCell ref="I15:J15"/>
    <mergeCell ref="C15:H15"/>
    <mergeCell ref="C11:H11"/>
    <mergeCell ref="B10:H10"/>
    <mergeCell ref="B14:J14"/>
    <mergeCell ref="A6:K6"/>
  </mergeCells>
  <printOptions horizontalCentered="1"/>
  <pageMargins left="0.45" right="0.45" top="1.25" bottom="0.5" header="0.45" footer="0.3"/>
  <pageSetup horizontalDpi="600" verticalDpi="600" orientation="portrait" r:id="rId1"/>
  <headerFooter>
    <oddHeader>&amp;C&amp;"-,Bold"&amp;12MARYLAND STATE DEPARTMENT OF HUMAN RESOURCES
CHILD SUPPORT ENFORCEMENT ADMINISTRATION
&amp;R&amp;"-,Bold"CSEA/SDU-14-001-S
Attachment A
Page  1 of 8</oddHeader>
  </headerFooter>
</worksheet>
</file>

<file path=xl/worksheets/sheet3.xml><?xml version="1.0" encoding="utf-8"?>
<worksheet xmlns="http://schemas.openxmlformats.org/spreadsheetml/2006/main" xmlns:r="http://schemas.openxmlformats.org/officeDocument/2006/relationships">
  <dimension ref="A1:M43"/>
  <sheetViews>
    <sheetView workbookViewId="0" topLeftCell="A1">
      <selection activeCell="B39" sqref="B39:I39"/>
    </sheetView>
  </sheetViews>
  <sheetFormatPr defaultColWidth="9.140625" defaultRowHeight="15"/>
  <cols>
    <col min="1" max="2" width="3.7109375" style="0" customWidth="1"/>
    <col min="3" max="6" width="7.7109375" style="0" customWidth="1"/>
    <col min="7" max="7" width="11.7109375" style="0" customWidth="1"/>
    <col min="8" max="8" width="10.7109375" style="0" customWidth="1"/>
    <col min="9" max="9" width="12.7109375" style="0" customWidth="1"/>
    <col min="10" max="10" width="11.7109375" style="0" customWidth="1"/>
    <col min="11" max="11" width="10.7109375" style="0" customWidth="1"/>
    <col min="12" max="12" width="12.7109375" style="0" customWidth="1"/>
    <col min="13" max="13" width="14.7109375" style="0" customWidth="1"/>
  </cols>
  <sheetData>
    <row r="1" spans="1:13" ht="18.75">
      <c r="A1" s="131" t="s">
        <v>80</v>
      </c>
      <c r="B1" s="131"/>
      <c r="C1" s="131"/>
      <c r="D1" s="131"/>
      <c r="E1" s="131"/>
      <c r="F1" s="131"/>
      <c r="G1" s="131"/>
      <c r="H1" s="131"/>
      <c r="I1" s="131"/>
      <c r="J1" s="131"/>
      <c r="K1" s="131"/>
      <c r="L1" s="131"/>
      <c r="M1" s="131"/>
    </row>
    <row r="2" spans="1:13" ht="7.5" customHeight="1">
      <c r="A2" s="99"/>
      <c r="B2" s="2"/>
      <c r="C2" s="2"/>
      <c r="D2" s="2"/>
      <c r="E2" s="2"/>
      <c r="F2" s="2"/>
      <c r="G2" s="2"/>
      <c r="H2" s="2"/>
      <c r="I2" s="2"/>
      <c r="J2" s="2"/>
      <c r="K2" s="2"/>
      <c r="L2" s="2"/>
      <c r="M2" s="2"/>
    </row>
    <row r="3" spans="1:13" ht="18.75">
      <c r="A3" s="217" t="s">
        <v>107</v>
      </c>
      <c r="B3" s="217"/>
      <c r="C3" s="217"/>
      <c r="D3" s="217"/>
      <c r="E3" s="217"/>
      <c r="F3" s="217"/>
      <c r="G3" s="217"/>
      <c r="H3" s="217"/>
      <c r="I3" s="217"/>
      <c r="J3" s="217"/>
      <c r="K3" s="217"/>
      <c r="L3" s="217"/>
      <c r="M3" s="217"/>
    </row>
    <row r="4" spans="1:13" ht="120" customHeight="1" thickBot="1">
      <c r="A4" s="193" t="s">
        <v>143</v>
      </c>
      <c r="B4" s="193"/>
      <c r="C4" s="193"/>
      <c r="D4" s="193"/>
      <c r="E4" s="193"/>
      <c r="F4" s="193"/>
      <c r="G4" s="193"/>
      <c r="H4" s="193"/>
      <c r="I4" s="193"/>
      <c r="J4" s="193"/>
      <c r="K4" s="193"/>
      <c r="L4" s="193"/>
      <c r="M4" s="193"/>
    </row>
    <row r="5" spans="1:13" ht="15" customHeight="1" thickBot="1">
      <c r="A5" s="194" t="s">
        <v>95</v>
      </c>
      <c r="B5" s="163" t="s">
        <v>2</v>
      </c>
      <c r="C5" s="164"/>
      <c r="D5" s="164"/>
      <c r="E5" s="164"/>
      <c r="F5" s="218"/>
      <c r="G5" s="11" t="s">
        <v>3</v>
      </c>
      <c r="H5" s="11" t="s">
        <v>21</v>
      </c>
      <c r="I5" s="11" t="s">
        <v>22</v>
      </c>
      <c r="J5" s="11" t="s">
        <v>23</v>
      </c>
      <c r="K5" s="11" t="s">
        <v>24</v>
      </c>
      <c r="L5" s="12" t="s">
        <v>25</v>
      </c>
      <c r="M5" s="13" t="s">
        <v>45</v>
      </c>
    </row>
    <row r="6" spans="1:13" ht="72.75" thickBot="1">
      <c r="A6" s="195"/>
      <c r="B6" s="224" t="s">
        <v>6</v>
      </c>
      <c r="C6" s="225"/>
      <c r="D6" s="225"/>
      <c r="E6" s="225"/>
      <c r="F6" s="226"/>
      <c r="G6" s="14" t="s">
        <v>39</v>
      </c>
      <c r="H6" s="15" t="s">
        <v>47</v>
      </c>
      <c r="I6" s="16" t="s">
        <v>44</v>
      </c>
      <c r="J6" s="17" t="s">
        <v>40</v>
      </c>
      <c r="K6" s="15" t="s">
        <v>47</v>
      </c>
      <c r="L6" s="18" t="s">
        <v>43</v>
      </c>
      <c r="M6" s="17" t="s">
        <v>46</v>
      </c>
    </row>
    <row r="7" spans="1:13" ht="15.75" thickBot="1">
      <c r="A7" s="195"/>
      <c r="B7" s="206" t="s">
        <v>41</v>
      </c>
      <c r="C7" s="207"/>
      <c r="D7" s="207"/>
      <c r="E7" s="207"/>
      <c r="F7" s="207"/>
      <c r="G7" s="207"/>
      <c r="H7" s="207"/>
      <c r="I7" s="207"/>
      <c r="J7" s="207"/>
      <c r="K7" s="207"/>
      <c r="L7" s="207"/>
      <c r="M7" s="208"/>
    </row>
    <row r="8" spans="1:13" ht="15.75" thickBot="1">
      <c r="A8" s="195"/>
      <c r="B8" s="199">
        <v>1</v>
      </c>
      <c r="C8" s="219" t="s">
        <v>9</v>
      </c>
      <c r="D8" s="220"/>
      <c r="E8" s="220"/>
      <c r="F8" s="221"/>
      <c r="G8" s="197" t="s">
        <v>93</v>
      </c>
      <c r="H8" s="144">
        <v>0</v>
      </c>
      <c r="I8" s="142">
        <f>3113500*H8</f>
        <v>0</v>
      </c>
      <c r="J8" s="222" t="s">
        <v>94</v>
      </c>
      <c r="K8" s="144">
        <v>0</v>
      </c>
      <c r="L8" s="146">
        <f>(3456500-3113500)*K8</f>
        <v>0</v>
      </c>
      <c r="M8" s="148">
        <f>I8+L8</f>
        <v>0</v>
      </c>
    </row>
    <row r="9" spans="1:13" ht="15.75" thickBot="1">
      <c r="A9" s="195"/>
      <c r="B9" s="200"/>
      <c r="C9" s="165" t="s">
        <v>8</v>
      </c>
      <c r="D9" s="166"/>
      <c r="E9" s="166"/>
      <c r="F9" s="167"/>
      <c r="G9" s="198"/>
      <c r="H9" s="145"/>
      <c r="I9" s="143"/>
      <c r="J9" s="223"/>
      <c r="K9" s="145"/>
      <c r="L9" s="147"/>
      <c r="M9" s="149"/>
    </row>
    <row r="10" spans="1:13" ht="16.5" thickBot="1" thickTop="1">
      <c r="A10" s="195"/>
      <c r="B10" s="28">
        <v>2</v>
      </c>
      <c r="C10" s="150" t="s">
        <v>38</v>
      </c>
      <c r="D10" s="151"/>
      <c r="E10" s="151"/>
      <c r="F10" s="151"/>
      <c r="G10" s="151"/>
      <c r="H10" s="152"/>
      <c r="I10" s="29">
        <f>I8+I9</f>
        <v>0</v>
      </c>
      <c r="J10" s="30"/>
      <c r="K10" s="31"/>
      <c r="L10" s="32">
        <f>L8+L9</f>
        <v>0</v>
      </c>
      <c r="M10" s="33">
        <f>I10+L10</f>
        <v>0</v>
      </c>
    </row>
    <row r="11" spans="1:13" ht="3.75" customHeight="1" thickBot="1">
      <c r="A11" s="195"/>
      <c r="B11" s="94"/>
      <c r="C11" s="95"/>
      <c r="D11" s="95"/>
      <c r="E11" s="95"/>
      <c r="F11" s="95"/>
      <c r="G11" s="95"/>
      <c r="H11" s="95"/>
      <c r="I11" s="98"/>
      <c r="J11" s="57"/>
      <c r="K11" s="57"/>
      <c r="L11" s="98"/>
      <c r="M11" s="33"/>
    </row>
    <row r="12" spans="1:13" ht="15.75" thickBot="1">
      <c r="A12" s="195"/>
      <c r="B12" s="206" t="s">
        <v>11</v>
      </c>
      <c r="C12" s="207"/>
      <c r="D12" s="207"/>
      <c r="E12" s="207"/>
      <c r="F12" s="207"/>
      <c r="G12" s="207"/>
      <c r="H12" s="207"/>
      <c r="I12" s="207"/>
      <c r="J12" s="207"/>
      <c r="K12" s="207"/>
      <c r="L12" s="207"/>
      <c r="M12" s="208"/>
    </row>
    <row r="13" spans="1:13" ht="30.75" thickBot="1">
      <c r="A13" s="195"/>
      <c r="B13" s="19">
        <v>3</v>
      </c>
      <c r="C13" s="157" t="s">
        <v>10</v>
      </c>
      <c r="D13" s="157"/>
      <c r="E13" s="157"/>
      <c r="F13" s="158"/>
      <c r="G13" s="34" t="s">
        <v>34</v>
      </c>
      <c r="H13" s="76">
        <v>0</v>
      </c>
      <c r="I13" s="35">
        <f>5000*H13</f>
        <v>0</v>
      </c>
      <c r="J13" s="36" t="s">
        <v>36</v>
      </c>
      <c r="K13" s="76">
        <v>0</v>
      </c>
      <c r="L13" s="22">
        <f>(10000-5000)*K13</f>
        <v>0</v>
      </c>
      <c r="M13" s="33">
        <f>I13+L13</f>
        <v>0</v>
      </c>
    </row>
    <row r="14" spans="1:13" ht="30.75" thickBot="1">
      <c r="A14" s="195"/>
      <c r="B14" s="23">
        <v>4</v>
      </c>
      <c r="C14" s="159" t="s">
        <v>12</v>
      </c>
      <c r="D14" s="160"/>
      <c r="E14" s="160"/>
      <c r="F14" s="161"/>
      <c r="G14" s="37" t="s">
        <v>35</v>
      </c>
      <c r="H14" s="77">
        <v>0</v>
      </c>
      <c r="I14" s="38">
        <f>110000*H14</f>
        <v>0</v>
      </c>
      <c r="J14" s="39" t="s">
        <v>37</v>
      </c>
      <c r="K14" s="77">
        <v>0</v>
      </c>
      <c r="L14" s="26">
        <f>(120000-110000)*K14</f>
        <v>0</v>
      </c>
      <c r="M14" s="27">
        <f>I14+L14</f>
        <v>0</v>
      </c>
    </row>
    <row r="15" spans="1:13" ht="16.5" thickBot="1" thickTop="1">
      <c r="A15" s="195"/>
      <c r="B15" s="28">
        <v>5</v>
      </c>
      <c r="C15" s="150" t="s">
        <v>38</v>
      </c>
      <c r="D15" s="151"/>
      <c r="E15" s="151"/>
      <c r="F15" s="151"/>
      <c r="G15" s="151"/>
      <c r="H15" s="152"/>
      <c r="I15" s="40">
        <f>I13+I14</f>
        <v>0</v>
      </c>
      <c r="J15" s="30"/>
      <c r="K15" s="30"/>
      <c r="L15" s="32">
        <f>L13+L14</f>
        <v>0</v>
      </c>
      <c r="M15" s="33">
        <f>I15+L15</f>
        <v>0</v>
      </c>
    </row>
    <row r="16" spans="1:13" ht="3.75" customHeight="1" thickBot="1">
      <c r="A16" s="195"/>
      <c r="B16" s="172"/>
      <c r="C16" s="173"/>
      <c r="D16" s="173"/>
      <c r="E16" s="173"/>
      <c r="F16" s="173"/>
      <c r="G16" s="173"/>
      <c r="H16" s="173"/>
      <c r="I16" s="173"/>
      <c r="J16" s="173"/>
      <c r="K16" s="173"/>
      <c r="L16" s="173"/>
      <c r="M16" s="174"/>
    </row>
    <row r="17" spans="1:13" ht="15.75" thickBot="1">
      <c r="A17" s="195"/>
      <c r="B17" s="206" t="s">
        <v>14</v>
      </c>
      <c r="C17" s="207"/>
      <c r="D17" s="207"/>
      <c r="E17" s="207"/>
      <c r="F17" s="207"/>
      <c r="G17" s="207"/>
      <c r="H17" s="207"/>
      <c r="I17" s="207"/>
      <c r="J17" s="207"/>
      <c r="K17" s="207"/>
      <c r="L17" s="207"/>
      <c r="M17" s="208"/>
    </row>
    <row r="18" spans="1:13" ht="30.75" thickBot="1">
      <c r="A18" s="195"/>
      <c r="B18" s="19">
        <v>6</v>
      </c>
      <c r="C18" s="171" t="s">
        <v>13</v>
      </c>
      <c r="D18" s="157"/>
      <c r="E18" s="157"/>
      <c r="F18" s="158"/>
      <c r="G18" s="20" t="s">
        <v>29</v>
      </c>
      <c r="H18" s="78">
        <v>0</v>
      </c>
      <c r="I18" s="21">
        <f>1200*H18</f>
        <v>0</v>
      </c>
      <c r="J18" s="41" t="s">
        <v>31</v>
      </c>
      <c r="K18" s="78">
        <v>0</v>
      </c>
      <c r="L18" s="22">
        <f>(3400-1200)*K18</f>
        <v>0</v>
      </c>
      <c r="M18" s="33">
        <f>I18+L18</f>
        <v>0</v>
      </c>
    </row>
    <row r="19" spans="1:13" ht="30.75" thickBot="1">
      <c r="A19" s="195"/>
      <c r="B19" s="42">
        <v>7</v>
      </c>
      <c r="C19" s="178" t="s">
        <v>15</v>
      </c>
      <c r="D19" s="179"/>
      <c r="E19" s="179"/>
      <c r="F19" s="180"/>
      <c r="G19" s="20" t="s">
        <v>30</v>
      </c>
      <c r="H19" s="78">
        <v>0</v>
      </c>
      <c r="I19" s="21">
        <f>47400*H19</f>
        <v>0</v>
      </c>
      <c r="J19" s="41" t="s">
        <v>32</v>
      </c>
      <c r="K19" s="78">
        <v>0</v>
      </c>
      <c r="L19" s="43">
        <f>(52680-47400)*K19</f>
        <v>0</v>
      </c>
      <c r="M19" s="33">
        <f>I19+L19</f>
        <v>0</v>
      </c>
    </row>
    <row r="20" spans="1:13" ht="57" customHeight="1" thickBot="1">
      <c r="A20" s="195"/>
      <c r="B20" s="23">
        <v>8</v>
      </c>
      <c r="C20" s="184" t="s">
        <v>16</v>
      </c>
      <c r="D20" s="185"/>
      <c r="E20" s="185"/>
      <c r="F20" s="186"/>
      <c r="G20" s="24" t="s">
        <v>50</v>
      </c>
      <c r="H20" s="79">
        <v>0</v>
      </c>
      <c r="I20" s="25">
        <f>77800*H20</f>
        <v>0</v>
      </c>
      <c r="J20" s="44" t="s">
        <v>33</v>
      </c>
      <c r="K20" s="79">
        <v>0</v>
      </c>
      <c r="L20" s="26">
        <f>(86500-77800)*K20</f>
        <v>0</v>
      </c>
      <c r="M20" s="27">
        <f>I20+L20</f>
        <v>0</v>
      </c>
    </row>
    <row r="21" spans="1:13" ht="16.5" thickBot="1" thickTop="1">
      <c r="A21" s="195"/>
      <c r="B21" s="45">
        <v>9</v>
      </c>
      <c r="C21" s="214" t="s">
        <v>38</v>
      </c>
      <c r="D21" s="215"/>
      <c r="E21" s="215"/>
      <c r="F21" s="215"/>
      <c r="G21" s="215"/>
      <c r="H21" s="216"/>
      <c r="I21" s="46">
        <f>SUM(I18:I20)</f>
        <v>0</v>
      </c>
      <c r="J21" s="47"/>
      <c r="K21" s="48"/>
      <c r="L21" s="49">
        <f>SUM(L18:L20)</f>
        <v>0</v>
      </c>
      <c r="M21" s="33">
        <f>I21+L21</f>
        <v>0</v>
      </c>
    </row>
    <row r="22" spans="1:13" ht="4.5" customHeight="1" thickBot="1">
      <c r="A22" s="195"/>
      <c r="B22" s="209"/>
      <c r="C22" s="210"/>
      <c r="D22" s="210"/>
      <c r="E22" s="210"/>
      <c r="F22" s="210"/>
      <c r="G22" s="210"/>
      <c r="H22" s="210"/>
      <c r="I22" s="210"/>
      <c r="J22" s="210"/>
      <c r="K22" s="210"/>
      <c r="L22" s="210"/>
      <c r="M22" s="211"/>
    </row>
    <row r="23" spans="1:13" ht="15.75" thickBot="1">
      <c r="A23" s="196"/>
      <c r="B23" s="50">
        <v>10</v>
      </c>
      <c r="C23" s="175" t="s">
        <v>119</v>
      </c>
      <c r="D23" s="176"/>
      <c r="E23" s="176"/>
      <c r="F23" s="176"/>
      <c r="G23" s="176"/>
      <c r="H23" s="177"/>
      <c r="I23" s="51">
        <f>I10+I15+I21</f>
        <v>0</v>
      </c>
      <c r="J23" s="52"/>
      <c r="K23" s="31"/>
      <c r="L23" s="53">
        <f>L10+L15+L21</f>
        <v>0</v>
      </c>
      <c r="M23" s="33">
        <f>I23+L23</f>
        <v>0</v>
      </c>
    </row>
    <row r="24" spans="2:13" ht="15.75" thickBot="1">
      <c r="B24" s="54"/>
      <c r="C24" s="55"/>
      <c r="D24" s="55"/>
      <c r="E24" s="55"/>
      <c r="F24" s="55"/>
      <c r="G24" s="56"/>
      <c r="H24" s="57"/>
      <c r="I24" s="57"/>
      <c r="J24" s="56"/>
      <c r="K24" s="58"/>
      <c r="L24" s="58"/>
      <c r="M24" s="2"/>
    </row>
    <row r="25" spans="1:13" ht="15" customHeight="1" thickBot="1">
      <c r="A25" s="194" t="s">
        <v>96</v>
      </c>
      <c r="B25" s="163" t="s">
        <v>2</v>
      </c>
      <c r="C25" s="164"/>
      <c r="D25" s="164"/>
      <c r="E25" s="164"/>
      <c r="F25" s="164"/>
      <c r="G25" s="164"/>
      <c r="H25" s="59" t="s">
        <v>3</v>
      </c>
      <c r="I25" s="60" t="s">
        <v>21</v>
      </c>
      <c r="J25" s="61" t="s">
        <v>22</v>
      </c>
      <c r="K25" s="58"/>
      <c r="L25" s="58"/>
      <c r="M25" s="2"/>
    </row>
    <row r="26" spans="1:13" ht="45.75" thickBot="1">
      <c r="A26" s="195"/>
      <c r="B26" s="201" t="s">
        <v>51</v>
      </c>
      <c r="C26" s="202"/>
      <c r="D26" s="202"/>
      <c r="E26" s="202"/>
      <c r="F26" s="202"/>
      <c r="G26" s="203"/>
      <c r="H26" s="14" t="s">
        <v>7</v>
      </c>
      <c r="I26" s="15" t="s">
        <v>48</v>
      </c>
      <c r="J26" s="14" t="s">
        <v>49</v>
      </c>
      <c r="K26" s="62"/>
      <c r="L26" s="62"/>
      <c r="M26" s="2"/>
    </row>
    <row r="27" spans="1:13" ht="15.75" thickBot="1">
      <c r="A27" s="195"/>
      <c r="B27" s="42">
        <v>11</v>
      </c>
      <c r="C27" s="168" t="s">
        <v>17</v>
      </c>
      <c r="D27" s="169"/>
      <c r="E27" s="169"/>
      <c r="F27" s="169"/>
      <c r="G27" s="170"/>
      <c r="H27" s="63">
        <v>40000</v>
      </c>
      <c r="I27" s="80">
        <v>0</v>
      </c>
      <c r="J27" s="64">
        <f>H27*I27</f>
        <v>0</v>
      </c>
      <c r="K27" s="62"/>
      <c r="L27" s="62"/>
      <c r="M27" s="2"/>
    </row>
    <row r="28" spans="1:13" ht="15.75" thickBot="1">
      <c r="A28" s="195"/>
      <c r="B28" s="42">
        <v>12</v>
      </c>
      <c r="C28" s="168" t="s">
        <v>18</v>
      </c>
      <c r="D28" s="169"/>
      <c r="E28" s="169"/>
      <c r="F28" s="169"/>
      <c r="G28" s="170"/>
      <c r="H28" s="63">
        <v>50000</v>
      </c>
      <c r="I28" s="80">
        <v>0</v>
      </c>
      <c r="J28" s="64">
        <f>H28*I28</f>
        <v>0</v>
      </c>
      <c r="K28" s="62"/>
      <c r="L28" s="62"/>
      <c r="M28" s="2"/>
    </row>
    <row r="29" spans="1:13" ht="15.75" thickBot="1">
      <c r="A29" s="195"/>
      <c r="B29" s="42">
        <v>13</v>
      </c>
      <c r="C29" s="168" t="s">
        <v>19</v>
      </c>
      <c r="D29" s="169"/>
      <c r="E29" s="169"/>
      <c r="F29" s="169"/>
      <c r="G29" s="170"/>
      <c r="H29" s="65">
        <v>40000</v>
      </c>
      <c r="I29" s="81">
        <v>0</v>
      </c>
      <c r="J29" s="66">
        <f>H29*I29</f>
        <v>0</v>
      </c>
      <c r="K29" s="62"/>
      <c r="L29" s="62"/>
      <c r="M29" s="2"/>
    </row>
    <row r="30" spans="1:13" ht="15.75" thickBot="1">
      <c r="A30" s="195"/>
      <c r="B30" s="112">
        <v>14</v>
      </c>
      <c r="C30" s="181" t="s">
        <v>139</v>
      </c>
      <c r="D30" s="182"/>
      <c r="E30" s="182"/>
      <c r="F30" s="182"/>
      <c r="G30" s="183"/>
      <c r="H30" s="113">
        <v>170000</v>
      </c>
      <c r="I30" s="81">
        <v>0</v>
      </c>
      <c r="J30" s="66">
        <f>H30*I30</f>
        <v>0</v>
      </c>
      <c r="K30" s="62"/>
      <c r="L30" s="62"/>
      <c r="M30" s="2"/>
    </row>
    <row r="31" spans="1:13" ht="4.5" customHeight="1" thickBot="1">
      <c r="A31" s="195"/>
      <c r="B31" s="154"/>
      <c r="C31" s="155"/>
      <c r="D31" s="155"/>
      <c r="E31" s="155"/>
      <c r="F31" s="155"/>
      <c r="G31" s="155"/>
      <c r="H31" s="155"/>
      <c r="I31" s="155"/>
      <c r="J31" s="156"/>
      <c r="K31" s="62"/>
      <c r="L31" s="62"/>
      <c r="M31" s="2"/>
    </row>
    <row r="32" spans="1:13" ht="15.75" thickBot="1">
      <c r="A32" s="196"/>
      <c r="B32" s="69">
        <v>15</v>
      </c>
      <c r="C32" s="172" t="s">
        <v>118</v>
      </c>
      <c r="D32" s="173"/>
      <c r="E32" s="173"/>
      <c r="F32" s="173"/>
      <c r="G32" s="173"/>
      <c r="H32" s="173"/>
      <c r="I32" s="174"/>
      <c r="J32" s="66">
        <f>SUM(J27:J30)</f>
        <v>0</v>
      </c>
      <c r="K32" s="62"/>
      <c r="L32" s="62"/>
      <c r="M32" s="2"/>
    </row>
    <row r="33" spans="2:13" ht="15.75" thickBot="1">
      <c r="B33" s="102"/>
      <c r="C33" s="102"/>
      <c r="D33" s="102"/>
      <c r="E33" s="102"/>
      <c r="F33" s="102"/>
      <c r="G33" s="102"/>
      <c r="H33" s="102"/>
      <c r="I33" s="102"/>
      <c r="J33" s="101"/>
      <c r="K33" s="101"/>
      <c r="L33" s="101"/>
      <c r="M33" s="2"/>
    </row>
    <row r="34" spans="1:13" ht="15.75" thickBot="1">
      <c r="A34" s="194" t="s">
        <v>97</v>
      </c>
      <c r="B34" s="227" t="s">
        <v>2</v>
      </c>
      <c r="C34" s="228"/>
      <c r="D34" s="228"/>
      <c r="E34" s="228"/>
      <c r="F34" s="229"/>
      <c r="G34" s="100" t="s">
        <v>3</v>
      </c>
      <c r="H34" s="100" t="s">
        <v>21</v>
      </c>
      <c r="I34" s="61" t="s">
        <v>22</v>
      </c>
      <c r="J34" s="107"/>
      <c r="K34" s="68"/>
      <c r="L34" s="68"/>
      <c r="M34" s="2"/>
    </row>
    <row r="35" spans="1:13" ht="30.75" thickBot="1">
      <c r="A35" s="195"/>
      <c r="B35" s="201" t="s">
        <v>20</v>
      </c>
      <c r="C35" s="202"/>
      <c r="D35" s="202"/>
      <c r="E35" s="202"/>
      <c r="F35" s="203"/>
      <c r="G35" s="15" t="s">
        <v>136</v>
      </c>
      <c r="H35" s="14" t="s">
        <v>42</v>
      </c>
      <c r="I35" s="14" t="s">
        <v>116</v>
      </c>
      <c r="K35" s="2"/>
      <c r="L35" s="2"/>
      <c r="M35" s="2"/>
    </row>
    <row r="36" spans="1:13" ht="15.75" thickBot="1">
      <c r="A36" s="195"/>
      <c r="B36" s="69">
        <v>16</v>
      </c>
      <c r="C36" s="190" t="s">
        <v>26</v>
      </c>
      <c r="D36" s="191"/>
      <c r="E36" s="191"/>
      <c r="F36" s="192"/>
      <c r="G36" s="83">
        <v>960</v>
      </c>
      <c r="H36" s="82">
        <v>0</v>
      </c>
      <c r="I36" s="71">
        <f>G36*H36</f>
        <v>0</v>
      </c>
      <c r="K36" s="2"/>
      <c r="L36" s="2"/>
      <c r="M36" s="2"/>
    </row>
    <row r="37" spans="1:13" ht="15.75" thickBot="1">
      <c r="A37" s="195"/>
      <c r="B37" s="69">
        <v>17</v>
      </c>
      <c r="C37" s="190" t="s">
        <v>27</v>
      </c>
      <c r="D37" s="191"/>
      <c r="E37" s="191"/>
      <c r="F37" s="192"/>
      <c r="G37" s="83">
        <v>960</v>
      </c>
      <c r="H37" s="82">
        <v>0</v>
      </c>
      <c r="I37" s="71">
        <f>G37*H37</f>
        <v>0</v>
      </c>
      <c r="K37" s="2"/>
      <c r="L37" s="2"/>
      <c r="M37" s="2"/>
    </row>
    <row r="38" spans="1:13" ht="15.75" thickBot="1">
      <c r="A38" s="195"/>
      <c r="B38" s="69">
        <v>18</v>
      </c>
      <c r="C38" s="190" t="s">
        <v>28</v>
      </c>
      <c r="D38" s="191"/>
      <c r="E38" s="191"/>
      <c r="F38" s="192"/>
      <c r="G38" s="83">
        <v>960</v>
      </c>
      <c r="H38" s="82">
        <v>0</v>
      </c>
      <c r="I38" s="71">
        <f>G38*H38</f>
        <v>0</v>
      </c>
      <c r="K38" s="2"/>
      <c r="L38" s="2"/>
      <c r="M38" s="2"/>
    </row>
    <row r="39" spans="1:13" ht="6" customHeight="1" thickBot="1">
      <c r="A39" s="195"/>
      <c r="B39" s="187"/>
      <c r="C39" s="188"/>
      <c r="D39" s="188"/>
      <c r="E39" s="188"/>
      <c r="F39" s="188"/>
      <c r="G39" s="188"/>
      <c r="H39" s="188"/>
      <c r="I39" s="189"/>
      <c r="J39" s="101"/>
      <c r="K39" s="2"/>
      <c r="L39" s="2"/>
      <c r="M39" s="2"/>
    </row>
    <row r="40" spans="1:13" ht="15.75" thickBot="1">
      <c r="A40" s="196"/>
      <c r="B40" s="67">
        <v>19</v>
      </c>
      <c r="C40" s="172" t="s">
        <v>117</v>
      </c>
      <c r="D40" s="173"/>
      <c r="E40" s="173"/>
      <c r="F40" s="173"/>
      <c r="G40" s="173"/>
      <c r="H40" s="173"/>
      <c r="I40" s="108">
        <f>SUM(I36:I38)</f>
        <v>0</v>
      </c>
      <c r="J40" s="58"/>
      <c r="K40" s="2"/>
      <c r="L40" s="2"/>
      <c r="M40" s="2"/>
    </row>
    <row r="41" spans="2:13" ht="15">
      <c r="B41" s="73"/>
      <c r="C41" s="74"/>
      <c r="D41" s="74"/>
      <c r="E41" s="74"/>
      <c r="F41" s="74"/>
      <c r="G41" s="74"/>
      <c r="H41" s="74"/>
      <c r="I41" s="74"/>
      <c r="J41" s="75"/>
      <c r="K41" s="2"/>
      <c r="L41" s="2"/>
      <c r="M41" s="2"/>
    </row>
    <row r="42" spans="2:13" ht="15.75" thickBot="1">
      <c r="B42" s="2"/>
      <c r="C42" s="162"/>
      <c r="D42" s="162"/>
      <c r="E42" s="162"/>
      <c r="F42" s="162"/>
      <c r="G42" s="2"/>
      <c r="H42" s="2"/>
      <c r="I42" s="2"/>
      <c r="J42" s="2"/>
      <c r="K42" s="2"/>
      <c r="L42" s="2"/>
      <c r="M42" s="2"/>
    </row>
    <row r="43" spans="1:13" ht="33" customHeight="1" thickBot="1" thickTop="1">
      <c r="A43" s="212">
        <v>20</v>
      </c>
      <c r="B43" s="213"/>
      <c r="C43" s="153" t="s">
        <v>115</v>
      </c>
      <c r="D43" s="153"/>
      <c r="E43" s="153"/>
      <c r="F43" s="153"/>
      <c r="G43" s="153"/>
      <c r="H43" s="153"/>
      <c r="I43" s="153"/>
      <c r="J43" s="153"/>
      <c r="K43" s="153"/>
      <c r="L43" s="204">
        <f>M23+J32+I40</f>
        <v>0</v>
      </c>
      <c r="M43" s="205"/>
    </row>
  </sheetData>
  <sheetProtection password="C13B" sheet="1"/>
  <mergeCells count="51">
    <mergeCell ref="B34:F34"/>
    <mergeCell ref="L43:M43"/>
    <mergeCell ref="B7:M7"/>
    <mergeCell ref="B12:M12"/>
    <mergeCell ref="B17:M17"/>
    <mergeCell ref="B22:M22"/>
    <mergeCell ref="C27:G27"/>
    <mergeCell ref="A43:B43"/>
    <mergeCell ref="C21:H21"/>
    <mergeCell ref="C36:F36"/>
    <mergeCell ref="C37:F37"/>
    <mergeCell ref="A1:M1"/>
    <mergeCell ref="A25:A32"/>
    <mergeCell ref="A34:A40"/>
    <mergeCell ref="G8:G9"/>
    <mergeCell ref="B8:B9"/>
    <mergeCell ref="B35:F35"/>
    <mergeCell ref="B26:G26"/>
    <mergeCell ref="A3:M3"/>
    <mergeCell ref="B5:F5"/>
    <mergeCell ref="C8:F8"/>
    <mergeCell ref="H8:H9"/>
    <mergeCell ref="C20:F20"/>
    <mergeCell ref="B39:I39"/>
    <mergeCell ref="C40:H40"/>
    <mergeCell ref="C38:F38"/>
    <mergeCell ref="A4:M4"/>
    <mergeCell ref="B16:M16"/>
    <mergeCell ref="J8:J9"/>
    <mergeCell ref="A5:A23"/>
    <mergeCell ref="B6:F6"/>
    <mergeCell ref="B25:G25"/>
    <mergeCell ref="C9:F9"/>
    <mergeCell ref="C28:G28"/>
    <mergeCell ref="C29:G29"/>
    <mergeCell ref="C18:F18"/>
    <mergeCell ref="C32:I32"/>
    <mergeCell ref="C23:H23"/>
    <mergeCell ref="C10:H10"/>
    <mergeCell ref="C19:F19"/>
    <mergeCell ref="C30:G30"/>
    <mergeCell ref="I8:I9"/>
    <mergeCell ref="K8:K9"/>
    <mergeCell ref="L8:L9"/>
    <mergeCell ref="M8:M9"/>
    <mergeCell ref="C15:H15"/>
    <mergeCell ref="C43:K43"/>
    <mergeCell ref="B31:J31"/>
    <mergeCell ref="C13:F13"/>
    <mergeCell ref="C14:F14"/>
    <mergeCell ref="C42:F42"/>
  </mergeCells>
  <printOptions horizontalCentered="1"/>
  <pageMargins left="0.45" right="0.45" top="1.25" bottom="0.5" header="0.5" footer="0.3"/>
  <pageSetup horizontalDpi="600" verticalDpi="600" orientation="portrait" scale="72" r:id="rId1"/>
  <headerFooter>
    <oddHeader>&amp;C&amp;"-,Bold"&amp;12MARYLAND STATE DEPARTMENT OF HUMAN RESOURCES
CHILD SUPPORT ENFORCEMENT ADMINISTRATION&amp;R&amp;"-,Bold"CSEA/SDU-14-001-S
Attachment A
Page 2 of 8</oddHeader>
  </headerFooter>
</worksheet>
</file>

<file path=xl/worksheets/sheet4.xml><?xml version="1.0" encoding="utf-8"?>
<worksheet xmlns="http://schemas.openxmlformats.org/spreadsheetml/2006/main" xmlns:r="http://schemas.openxmlformats.org/officeDocument/2006/relationships">
  <dimension ref="A1:M43"/>
  <sheetViews>
    <sheetView zoomScalePageLayoutView="0" workbookViewId="0" topLeftCell="A1">
      <selection activeCell="H8" sqref="H8:H9"/>
    </sheetView>
  </sheetViews>
  <sheetFormatPr defaultColWidth="9.140625" defaultRowHeight="15"/>
  <cols>
    <col min="1" max="1" width="3.7109375" style="0" customWidth="1"/>
    <col min="2" max="2" width="4.7109375" style="0" customWidth="1"/>
    <col min="3" max="6" width="7.7109375" style="0" customWidth="1"/>
    <col min="7" max="7" width="11.7109375" style="0" customWidth="1"/>
    <col min="8" max="8" width="10.7109375" style="0" customWidth="1"/>
    <col min="9" max="9" width="12.7109375" style="0" customWidth="1"/>
    <col min="10" max="10" width="11.7109375" style="0" customWidth="1"/>
    <col min="11" max="11" width="10.7109375" style="0" customWidth="1"/>
    <col min="12" max="12" width="12.7109375" style="0" customWidth="1"/>
    <col min="13" max="13" width="14.7109375" style="0" customWidth="1"/>
  </cols>
  <sheetData>
    <row r="1" spans="1:13" ht="18.75">
      <c r="A1" s="131" t="s">
        <v>80</v>
      </c>
      <c r="B1" s="131"/>
      <c r="C1" s="131"/>
      <c r="D1" s="131"/>
      <c r="E1" s="131"/>
      <c r="F1" s="131"/>
      <c r="G1" s="131"/>
      <c r="H1" s="131"/>
      <c r="I1" s="131"/>
      <c r="J1" s="131"/>
      <c r="K1" s="131"/>
      <c r="L1" s="131"/>
      <c r="M1" s="131"/>
    </row>
    <row r="2" spans="2:13" ht="7.5" customHeight="1">
      <c r="B2" s="2"/>
      <c r="C2" s="2"/>
      <c r="D2" s="2"/>
      <c r="E2" s="2"/>
      <c r="F2" s="2"/>
      <c r="G2" s="2"/>
      <c r="H2" s="2"/>
      <c r="I2" s="2"/>
      <c r="J2" s="2"/>
      <c r="K2" s="2"/>
      <c r="L2" s="2"/>
      <c r="M2" s="2"/>
    </row>
    <row r="3" spans="1:13" ht="18.75">
      <c r="A3" s="217" t="s">
        <v>106</v>
      </c>
      <c r="B3" s="217"/>
      <c r="C3" s="217"/>
      <c r="D3" s="217"/>
      <c r="E3" s="217"/>
      <c r="F3" s="217"/>
      <c r="G3" s="217"/>
      <c r="H3" s="217"/>
      <c r="I3" s="217"/>
      <c r="J3" s="217"/>
      <c r="K3" s="217"/>
      <c r="L3" s="217"/>
      <c r="M3" s="217"/>
    </row>
    <row r="4" spans="1:13" ht="120" customHeight="1" thickBot="1">
      <c r="A4" s="193" t="s">
        <v>142</v>
      </c>
      <c r="B4" s="193"/>
      <c r="C4" s="193"/>
      <c r="D4" s="193"/>
      <c r="E4" s="193"/>
      <c r="F4" s="193"/>
      <c r="G4" s="193"/>
      <c r="H4" s="193"/>
      <c r="I4" s="193"/>
      <c r="J4" s="193"/>
      <c r="K4" s="193"/>
      <c r="L4" s="193"/>
      <c r="M4" s="193"/>
    </row>
    <row r="5" spans="1:13" ht="15" customHeight="1" thickBot="1">
      <c r="A5" s="194" t="s">
        <v>95</v>
      </c>
      <c r="B5" s="163" t="s">
        <v>2</v>
      </c>
      <c r="C5" s="164"/>
      <c r="D5" s="164"/>
      <c r="E5" s="164"/>
      <c r="F5" s="218"/>
      <c r="G5" s="11" t="s">
        <v>3</v>
      </c>
      <c r="H5" s="11" t="s">
        <v>21</v>
      </c>
      <c r="I5" s="11" t="s">
        <v>22</v>
      </c>
      <c r="J5" s="11" t="s">
        <v>23</v>
      </c>
      <c r="K5" s="11" t="s">
        <v>24</v>
      </c>
      <c r="L5" s="12" t="s">
        <v>25</v>
      </c>
      <c r="M5" s="13" t="s">
        <v>45</v>
      </c>
    </row>
    <row r="6" spans="1:13" ht="63" customHeight="1" thickBot="1">
      <c r="A6" s="195"/>
      <c r="B6" s="224" t="s">
        <v>6</v>
      </c>
      <c r="C6" s="225"/>
      <c r="D6" s="225"/>
      <c r="E6" s="225"/>
      <c r="F6" s="226"/>
      <c r="G6" s="14" t="s">
        <v>39</v>
      </c>
      <c r="H6" s="15" t="s">
        <v>47</v>
      </c>
      <c r="I6" s="16" t="s">
        <v>44</v>
      </c>
      <c r="J6" s="17" t="s">
        <v>40</v>
      </c>
      <c r="K6" s="15" t="s">
        <v>47</v>
      </c>
      <c r="L6" s="18" t="s">
        <v>43</v>
      </c>
      <c r="M6" s="17" t="s">
        <v>46</v>
      </c>
    </row>
    <row r="7" spans="1:13" ht="15.75" thickBot="1">
      <c r="A7" s="195"/>
      <c r="B7" s="206" t="s">
        <v>41</v>
      </c>
      <c r="C7" s="207"/>
      <c r="D7" s="207"/>
      <c r="E7" s="207"/>
      <c r="F7" s="207"/>
      <c r="G7" s="207"/>
      <c r="H7" s="207"/>
      <c r="I7" s="207"/>
      <c r="J7" s="207"/>
      <c r="K7" s="207"/>
      <c r="L7" s="207"/>
      <c r="M7" s="208"/>
    </row>
    <row r="8" spans="1:13" ht="15.75" thickBot="1">
      <c r="A8" s="195"/>
      <c r="B8" s="199">
        <v>1</v>
      </c>
      <c r="C8" s="233" t="s">
        <v>9</v>
      </c>
      <c r="D8" s="233"/>
      <c r="E8" s="233"/>
      <c r="F8" s="234"/>
      <c r="G8" s="197" t="s">
        <v>93</v>
      </c>
      <c r="H8" s="144">
        <v>0</v>
      </c>
      <c r="I8" s="142">
        <f>3113500*H8</f>
        <v>0</v>
      </c>
      <c r="J8" s="235" t="s">
        <v>94</v>
      </c>
      <c r="K8" s="144">
        <v>0</v>
      </c>
      <c r="L8" s="146">
        <f>(3456500-3113500)*K8</f>
        <v>0</v>
      </c>
      <c r="M8" s="148">
        <f>I8+L8</f>
        <v>0</v>
      </c>
    </row>
    <row r="9" spans="1:13" ht="15.75" thickBot="1">
      <c r="A9" s="195"/>
      <c r="B9" s="200"/>
      <c r="C9" s="165" t="s">
        <v>8</v>
      </c>
      <c r="D9" s="166"/>
      <c r="E9" s="166"/>
      <c r="F9" s="167"/>
      <c r="G9" s="198"/>
      <c r="H9" s="145"/>
      <c r="I9" s="143"/>
      <c r="J9" s="236"/>
      <c r="K9" s="145"/>
      <c r="L9" s="147"/>
      <c r="M9" s="149"/>
    </row>
    <row r="10" spans="1:13" ht="16.5" thickBot="1" thickTop="1">
      <c r="A10" s="195"/>
      <c r="B10" s="28">
        <v>2</v>
      </c>
      <c r="C10" s="150" t="s">
        <v>38</v>
      </c>
      <c r="D10" s="151"/>
      <c r="E10" s="151"/>
      <c r="F10" s="151"/>
      <c r="G10" s="151"/>
      <c r="H10" s="152"/>
      <c r="I10" s="29">
        <f>I8+I9</f>
        <v>0</v>
      </c>
      <c r="J10" s="30"/>
      <c r="K10" s="31"/>
      <c r="L10" s="32">
        <f>L8+L9</f>
        <v>0</v>
      </c>
      <c r="M10" s="33">
        <f>I10+L10</f>
        <v>0</v>
      </c>
    </row>
    <row r="11" spans="1:13" ht="5.25" customHeight="1" thickBot="1">
      <c r="A11" s="195"/>
      <c r="B11" s="172"/>
      <c r="C11" s="173"/>
      <c r="D11" s="173"/>
      <c r="E11" s="173"/>
      <c r="F11" s="173"/>
      <c r="G11" s="173"/>
      <c r="H11" s="173"/>
      <c r="I11" s="173"/>
      <c r="J11" s="173"/>
      <c r="K11" s="173"/>
      <c r="L11" s="173"/>
      <c r="M11" s="174"/>
    </row>
    <row r="12" spans="1:13" ht="15.75" thickBot="1">
      <c r="A12" s="195"/>
      <c r="B12" s="206" t="s">
        <v>11</v>
      </c>
      <c r="C12" s="207"/>
      <c r="D12" s="207"/>
      <c r="E12" s="207"/>
      <c r="F12" s="207"/>
      <c r="G12" s="207"/>
      <c r="H12" s="207"/>
      <c r="I12" s="207"/>
      <c r="J12" s="207"/>
      <c r="K12" s="207"/>
      <c r="L12" s="207"/>
      <c r="M12" s="208"/>
    </row>
    <row r="13" spans="1:13" ht="30.75" thickBot="1">
      <c r="A13" s="195"/>
      <c r="B13" s="19">
        <v>3</v>
      </c>
      <c r="C13" s="157" t="s">
        <v>10</v>
      </c>
      <c r="D13" s="157"/>
      <c r="E13" s="157"/>
      <c r="F13" s="158"/>
      <c r="G13" s="34" t="s">
        <v>34</v>
      </c>
      <c r="H13" s="76">
        <v>0</v>
      </c>
      <c r="I13" s="35">
        <f>5000*H13</f>
        <v>0</v>
      </c>
      <c r="J13" s="36" t="s">
        <v>36</v>
      </c>
      <c r="K13" s="76">
        <v>0</v>
      </c>
      <c r="L13" s="22">
        <f>(10000-5000)*K13</f>
        <v>0</v>
      </c>
      <c r="M13" s="33">
        <f>I13+L13</f>
        <v>0</v>
      </c>
    </row>
    <row r="14" spans="1:13" ht="30.75" thickBot="1">
      <c r="A14" s="195"/>
      <c r="B14" s="23">
        <v>4</v>
      </c>
      <c r="C14" s="159" t="s">
        <v>12</v>
      </c>
      <c r="D14" s="160"/>
      <c r="E14" s="160"/>
      <c r="F14" s="161"/>
      <c r="G14" s="37" t="s">
        <v>35</v>
      </c>
      <c r="H14" s="77">
        <v>0</v>
      </c>
      <c r="I14" s="38">
        <f>110000*H14</f>
        <v>0</v>
      </c>
      <c r="J14" s="39" t="s">
        <v>37</v>
      </c>
      <c r="K14" s="77">
        <v>0</v>
      </c>
      <c r="L14" s="26">
        <f>(120000-110000)*K14</f>
        <v>0</v>
      </c>
      <c r="M14" s="27">
        <f>I14+L14</f>
        <v>0</v>
      </c>
    </row>
    <row r="15" spans="1:13" ht="16.5" thickBot="1" thickTop="1">
      <c r="A15" s="195"/>
      <c r="B15" s="28">
        <v>5</v>
      </c>
      <c r="C15" s="150" t="s">
        <v>38</v>
      </c>
      <c r="D15" s="151"/>
      <c r="E15" s="151"/>
      <c r="F15" s="151"/>
      <c r="G15" s="151"/>
      <c r="H15" s="152"/>
      <c r="I15" s="40">
        <f>I13+I14</f>
        <v>0</v>
      </c>
      <c r="J15" s="30"/>
      <c r="K15" s="30"/>
      <c r="L15" s="32">
        <f>L13+L14</f>
        <v>0</v>
      </c>
      <c r="M15" s="33">
        <f>I15+L15</f>
        <v>0</v>
      </c>
    </row>
    <row r="16" spans="1:13" ht="4.5" customHeight="1" thickBot="1">
      <c r="A16" s="195"/>
      <c r="B16" s="172"/>
      <c r="C16" s="173"/>
      <c r="D16" s="173"/>
      <c r="E16" s="173"/>
      <c r="F16" s="173"/>
      <c r="G16" s="173"/>
      <c r="H16" s="173"/>
      <c r="I16" s="173"/>
      <c r="J16" s="173"/>
      <c r="K16" s="173"/>
      <c r="L16" s="173"/>
      <c r="M16" s="174"/>
    </row>
    <row r="17" spans="1:13" ht="15.75" thickBot="1">
      <c r="A17" s="195"/>
      <c r="B17" s="206" t="s">
        <v>14</v>
      </c>
      <c r="C17" s="207"/>
      <c r="D17" s="207"/>
      <c r="E17" s="207"/>
      <c r="F17" s="207"/>
      <c r="G17" s="207"/>
      <c r="H17" s="207"/>
      <c r="I17" s="207"/>
      <c r="J17" s="207"/>
      <c r="K17" s="207"/>
      <c r="L17" s="207"/>
      <c r="M17" s="208"/>
    </row>
    <row r="18" spans="1:13" ht="30.75" thickBot="1">
      <c r="A18" s="195"/>
      <c r="B18" s="19">
        <v>6</v>
      </c>
      <c r="C18" s="171" t="s">
        <v>13</v>
      </c>
      <c r="D18" s="157"/>
      <c r="E18" s="157"/>
      <c r="F18" s="158"/>
      <c r="G18" s="20" t="s">
        <v>29</v>
      </c>
      <c r="H18" s="78">
        <v>0</v>
      </c>
      <c r="I18" s="21">
        <f>1200*H18</f>
        <v>0</v>
      </c>
      <c r="J18" s="41" t="s">
        <v>31</v>
      </c>
      <c r="K18" s="78">
        <v>0</v>
      </c>
      <c r="L18" s="22">
        <f>(3400-1200)*K18</f>
        <v>0</v>
      </c>
      <c r="M18" s="33">
        <f>I18+L18</f>
        <v>0</v>
      </c>
    </row>
    <row r="19" spans="1:13" ht="30.75" thickBot="1">
      <c r="A19" s="195"/>
      <c r="B19" s="42">
        <v>7</v>
      </c>
      <c r="C19" s="178" t="s">
        <v>15</v>
      </c>
      <c r="D19" s="179"/>
      <c r="E19" s="179"/>
      <c r="F19" s="180"/>
      <c r="G19" s="20" t="s">
        <v>30</v>
      </c>
      <c r="H19" s="78">
        <v>0</v>
      </c>
      <c r="I19" s="21">
        <f>47400*H19</f>
        <v>0</v>
      </c>
      <c r="J19" s="41" t="s">
        <v>32</v>
      </c>
      <c r="K19" s="78">
        <v>0</v>
      </c>
      <c r="L19" s="43">
        <f>(52680-47400)*K19</f>
        <v>0</v>
      </c>
      <c r="M19" s="33">
        <f>I19+L19</f>
        <v>0</v>
      </c>
    </row>
    <row r="20" spans="1:13" ht="30.75" thickBot="1">
      <c r="A20" s="195"/>
      <c r="B20" s="23">
        <v>8</v>
      </c>
      <c r="C20" s="184" t="s">
        <v>16</v>
      </c>
      <c r="D20" s="185"/>
      <c r="E20" s="185"/>
      <c r="F20" s="186"/>
      <c r="G20" s="24" t="s">
        <v>50</v>
      </c>
      <c r="H20" s="79">
        <v>0</v>
      </c>
      <c r="I20" s="25">
        <f>77800*H20</f>
        <v>0</v>
      </c>
      <c r="J20" s="44" t="s">
        <v>33</v>
      </c>
      <c r="K20" s="79">
        <v>0</v>
      </c>
      <c r="L20" s="26">
        <f>(86500-77800)*K20</f>
        <v>0</v>
      </c>
      <c r="M20" s="27">
        <f>I20+L20</f>
        <v>0</v>
      </c>
    </row>
    <row r="21" spans="1:13" ht="16.5" thickBot="1" thickTop="1">
      <c r="A21" s="195"/>
      <c r="B21" s="45">
        <v>9</v>
      </c>
      <c r="C21" s="214" t="s">
        <v>38</v>
      </c>
      <c r="D21" s="215"/>
      <c r="E21" s="215"/>
      <c r="F21" s="215"/>
      <c r="G21" s="215"/>
      <c r="H21" s="216"/>
      <c r="I21" s="46">
        <f>SUM(I18:I20)</f>
        <v>0</v>
      </c>
      <c r="J21" s="47"/>
      <c r="K21" s="48"/>
      <c r="L21" s="49">
        <f>SUM(L18:L20)</f>
        <v>0</v>
      </c>
      <c r="M21" s="33">
        <f>I21+L21</f>
        <v>0</v>
      </c>
    </row>
    <row r="22" spans="1:13" ht="3.75" customHeight="1" thickBot="1">
      <c r="A22" s="195"/>
      <c r="B22" s="209"/>
      <c r="C22" s="210"/>
      <c r="D22" s="210"/>
      <c r="E22" s="210"/>
      <c r="F22" s="210"/>
      <c r="G22" s="210"/>
      <c r="H22" s="210"/>
      <c r="I22" s="210"/>
      <c r="J22" s="210"/>
      <c r="K22" s="210"/>
      <c r="L22" s="210"/>
      <c r="M22" s="211"/>
    </row>
    <row r="23" spans="1:13" ht="15.75" thickBot="1">
      <c r="A23" s="196"/>
      <c r="B23" s="50">
        <v>10</v>
      </c>
      <c r="C23" s="175" t="s">
        <v>123</v>
      </c>
      <c r="D23" s="176"/>
      <c r="E23" s="176"/>
      <c r="F23" s="176"/>
      <c r="G23" s="176"/>
      <c r="H23" s="177"/>
      <c r="I23" s="51">
        <f>I10+I15+I21</f>
        <v>0</v>
      </c>
      <c r="J23" s="52"/>
      <c r="K23" s="31"/>
      <c r="L23" s="53">
        <f>L10+L15+L21</f>
        <v>0</v>
      </c>
      <c r="M23" s="33">
        <f>I23+L23</f>
        <v>0</v>
      </c>
    </row>
    <row r="24" spans="2:13" ht="15.75" thickBot="1">
      <c r="B24" s="54"/>
      <c r="C24" s="55"/>
      <c r="D24" s="55"/>
      <c r="E24" s="55"/>
      <c r="F24" s="55"/>
      <c r="G24" s="56"/>
      <c r="H24" s="57"/>
      <c r="I24" s="57"/>
      <c r="J24" s="56"/>
      <c r="K24" s="58"/>
      <c r="L24" s="58"/>
      <c r="M24" s="2"/>
    </row>
    <row r="25" spans="1:13" ht="15" customHeight="1" thickBot="1">
      <c r="A25" s="194" t="s">
        <v>96</v>
      </c>
      <c r="B25" s="163" t="s">
        <v>2</v>
      </c>
      <c r="C25" s="164"/>
      <c r="D25" s="164"/>
      <c r="E25" s="164"/>
      <c r="F25" s="164"/>
      <c r="G25" s="164"/>
      <c r="H25" s="59" t="s">
        <v>3</v>
      </c>
      <c r="I25" s="60" t="s">
        <v>21</v>
      </c>
      <c r="J25" s="61" t="s">
        <v>22</v>
      </c>
      <c r="K25" s="58"/>
      <c r="L25" s="58"/>
      <c r="M25" s="2"/>
    </row>
    <row r="26" spans="1:13" ht="44.25" customHeight="1" thickBot="1">
      <c r="A26" s="195"/>
      <c r="B26" s="201" t="s">
        <v>51</v>
      </c>
      <c r="C26" s="202"/>
      <c r="D26" s="202"/>
      <c r="E26" s="202"/>
      <c r="F26" s="202"/>
      <c r="G26" s="203"/>
      <c r="H26" s="14" t="s">
        <v>7</v>
      </c>
      <c r="I26" s="14" t="s">
        <v>48</v>
      </c>
      <c r="J26" s="14" t="s">
        <v>49</v>
      </c>
      <c r="K26" s="62"/>
      <c r="L26" s="62"/>
      <c r="M26" s="2"/>
    </row>
    <row r="27" spans="1:13" ht="15.75" thickBot="1">
      <c r="A27" s="195"/>
      <c r="B27" s="42">
        <v>11</v>
      </c>
      <c r="C27" s="168" t="s">
        <v>17</v>
      </c>
      <c r="D27" s="169"/>
      <c r="E27" s="169"/>
      <c r="F27" s="169"/>
      <c r="G27" s="170"/>
      <c r="H27" s="63">
        <v>40000</v>
      </c>
      <c r="I27" s="80">
        <v>0</v>
      </c>
      <c r="J27" s="64">
        <f>H27*I27</f>
        <v>0</v>
      </c>
      <c r="K27" s="62"/>
      <c r="L27" s="62"/>
      <c r="M27" s="2"/>
    </row>
    <row r="28" spans="1:13" ht="15.75" thickBot="1">
      <c r="A28" s="195"/>
      <c r="B28" s="42">
        <v>12</v>
      </c>
      <c r="C28" s="168" t="s">
        <v>18</v>
      </c>
      <c r="D28" s="169"/>
      <c r="E28" s="169"/>
      <c r="F28" s="169"/>
      <c r="G28" s="170"/>
      <c r="H28" s="63">
        <v>50000</v>
      </c>
      <c r="I28" s="80">
        <v>0</v>
      </c>
      <c r="J28" s="64">
        <f>H28*I28</f>
        <v>0</v>
      </c>
      <c r="K28" s="62"/>
      <c r="L28" s="62"/>
      <c r="M28" s="2"/>
    </row>
    <row r="29" spans="1:13" ht="15.75" thickBot="1">
      <c r="A29" s="195"/>
      <c r="B29" s="42">
        <v>13</v>
      </c>
      <c r="C29" s="168" t="s">
        <v>19</v>
      </c>
      <c r="D29" s="169"/>
      <c r="E29" s="169"/>
      <c r="F29" s="169"/>
      <c r="G29" s="170"/>
      <c r="H29" s="65">
        <v>40000</v>
      </c>
      <c r="I29" s="81">
        <v>0</v>
      </c>
      <c r="J29" s="66">
        <f>H29*I29</f>
        <v>0</v>
      </c>
      <c r="K29" s="62"/>
      <c r="L29" s="62"/>
      <c r="M29" s="2"/>
    </row>
    <row r="30" spans="1:13" ht="15.75" thickBot="1">
      <c r="A30" s="195"/>
      <c r="B30" s="42">
        <v>14</v>
      </c>
      <c r="C30" s="168" t="s">
        <v>139</v>
      </c>
      <c r="D30" s="169"/>
      <c r="E30" s="169"/>
      <c r="F30" s="169"/>
      <c r="G30" s="170"/>
      <c r="H30" s="113">
        <v>170000</v>
      </c>
      <c r="I30" s="81">
        <v>0</v>
      </c>
      <c r="J30" s="66">
        <f>H30*I30</f>
        <v>0</v>
      </c>
      <c r="K30" s="62"/>
      <c r="L30" s="62"/>
      <c r="M30" s="2"/>
    </row>
    <row r="31" spans="1:13" ht="3" customHeight="1" thickBot="1">
      <c r="A31" s="195"/>
      <c r="B31" s="230"/>
      <c r="C31" s="231"/>
      <c r="D31" s="231"/>
      <c r="E31" s="231"/>
      <c r="F31" s="231"/>
      <c r="G31" s="231"/>
      <c r="H31" s="231"/>
      <c r="I31" s="231"/>
      <c r="J31" s="232"/>
      <c r="K31" s="62"/>
      <c r="L31" s="62"/>
      <c r="M31" s="2"/>
    </row>
    <row r="32" spans="1:13" ht="15.75" thickBot="1">
      <c r="A32" s="196"/>
      <c r="B32" s="69">
        <v>15</v>
      </c>
      <c r="C32" s="172" t="s">
        <v>122</v>
      </c>
      <c r="D32" s="173"/>
      <c r="E32" s="173"/>
      <c r="F32" s="173"/>
      <c r="G32" s="173"/>
      <c r="H32" s="173"/>
      <c r="I32" s="174"/>
      <c r="J32" s="66">
        <f>SUM(J27:J30)</f>
        <v>0</v>
      </c>
      <c r="K32" s="62"/>
      <c r="L32" s="62"/>
      <c r="M32" s="2"/>
    </row>
    <row r="33" spans="2:13" ht="15.75" thickBot="1">
      <c r="B33" s="103"/>
      <c r="C33" s="103"/>
      <c r="D33" s="103"/>
      <c r="E33" s="103"/>
      <c r="F33" s="103"/>
      <c r="G33" s="103"/>
      <c r="H33" s="103"/>
      <c r="I33" s="103"/>
      <c r="J33" s="111"/>
      <c r="K33" s="101"/>
      <c r="L33" s="101"/>
      <c r="M33" s="2"/>
    </row>
    <row r="34" spans="1:13" ht="15" customHeight="1" thickBot="1">
      <c r="A34" s="194" t="s">
        <v>97</v>
      </c>
      <c r="B34" s="227" t="s">
        <v>2</v>
      </c>
      <c r="C34" s="228"/>
      <c r="D34" s="228"/>
      <c r="E34" s="228"/>
      <c r="F34" s="229"/>
      <c r="G34" s="100" t="s">
        <v>3</v>
      </c>
      <c r="H34" s="100" t="s">
        <v>21</v>
      </c>
      <c r="I34" s="61" t="s">
        <v>22</v>
      </c>
      <c r="J34" s="107"/>
      <c r="K34" s="68"/>
      <c r="L34" s="68"/>
      <c r="M34" s="2"/>
    </row>
    <row r="35" spans="1:13" ht="32.25" customHeight="1" thickBot="1">
      <c r="A35" s="195"/>
      <c r="B35" s="201" t="s">
        <v>20</v>
      </c>
      <c r="C35" s="202"/>
      <c r="D35" s="202"/>
      <c r="E35" s="202"/>
      <c r="F35" s="203"/>
      <c r="G35" s="14" t="s">
        <v>136</v>
      </c>
      <c r="H35" s="14" t="s">
        <v>42</v>
      </c>
      <c r="I35" s="14" t="s">
        <v>116</v>
      </c>
      <c r="K35" s="2"/>
      <c r="L35" s="2"/>
      <c r="M35" s="2"/>
    </row>
    <row r="36" spans="1:13" ht="15.75" thickBot="1">
      <c r="A36" s="195"/>
      <c r="B36" s="69">
        <v>16</v>
      </c>
      <c r="C36" s="190" t="s">
        <v>26</v>
      </c>
      <c r="D36" s="191"/>
      <c r="E36" s="191"/>
      <c r="F36" s="192"/>
      <c r="G36" s="83">
        <f>960*2</f>
        <v>1920</v>
      </c>
      <c r="H36" s="82">
        <v>0</v>
      </c>
      <c r="I36" s="71">
        <f>G36*H36</f>
        <v>0</v>
      </c>
      <c r="K36" s="2"/>
      <c r="L36" s="2"/>
      <c r="M36" s="2"/>
    </row>
    <row r="37" spans="1:13" ht="15.75" thickBot="1">
      <c r="A37" s="195"/>
      <c r="B37" s="69">
        <v>17</v>
      </c>
      <c r="C37" s="190" t="s">
        <v>27</v>
      </c>
      <c r="D37" s="191"/>
      <c r="E37" s="191"/>
      <c r="F37" s="192"/>
      <c r="G37" s="83">
        <f>960*2</f>
        <v>1920</v>
      </c>
      <c r="H37" s="82">
        <v>0</v>
      </c>
      <c r="I37" s="71">
        <f>G37*H37</f>
        <v>0</v>
      </c>
      <c r="K37" s="2"/>
      <c r="L37" s="2"/>
      <c r="M37" s="2"/>
    </row>
    <row r="38" spans="1:13" ht="15.75" thickBot="1">
      <c r="A38" s="195"/>
      <c r="B38" s="69">
        <v>18</v>
      </c>
      <c r="C38" s="190" t="s">
        <v>28</v>
      </c>
      <c r="D38" s="191"/>
      <c r="E38" s="191"/>
      <c r="F38" s="192"/>
      <c r="G38" s="83">
        <f>960*2</f>
        <v>1920</v>
      </c>
      <c r="H38" s="82">
        <v>0</v>
      </c>
      <c r="I38" s="71">
        <f>G38*H38</f>
        <v>0</v>
      </c>
      <c r="K38" s="2"/>
      <c r="L38" s="2"/>
      <c r="M38" s="2"/>
    </row>
    <row r="39" spans="1:13" ht="3.75" customHeight="1" thickBot="1">
      <c r="A39" s="195"/>
      <c r="B39" s="187"/>
      <c r="C39" s="188"/>
      <c r="D39" s="188"/>
      <c r="E39" s="188"/>
      <c r="F39" s="188"/>
      <c r="G39" s="188"/>
      <c r="H39" s="188"/>
      <c r="I39" s="189"/>
      <c r="K39" s="2"/>
      <c r="L39" s="2"/>
      <c r="M39" s="2"/>
    </row>
    <row r="40" spans="1:13" ht="15.75" thickBot="1">
      <c r="A40" s="196"/>
      <c r="B40" s="67">
        <v>19</v>
      </c>
      <c r="C40" s="172" t="s">
        <v>121</v>
      </c>
      <c r="D40" s="173"/>
      <c r="E40" s="173"/>
      <c r="F40" s="173"/>
      <c r="G40" s="173"/>
      <c r="H40" s="173"/>
      <c r="I40" s="72">
        <f>SUM(I36:I38)</f>
        <v>0</v>
      </c>
      <c r="K40" s="2"/>
      <c r="L40" s="2"/>
      <c r="M40" s="2"/>
    </row>
    <row r="41" spans="2:13" ht="15">
      <c r="B41" s="73"/>
      <c r="C41" s="74"/>
      <c r="D41" s="74"/>
      <c r="E41" s="74"/>
      <c r="F41" s="74"/>
      <c r="G41" s="74"/>
      <c r="H41" s="74"/>
      <c r="I41" s="74"/>
      <c r="J41" s="75"/>
      <c r="K41" s="2"/>
      <c r="L41" s="2"/>
      <c r="M41" s="2"/>
    </row>
    <row r="42" spans="2:13" ht="15.75" thickBot="1">
      <c r="B42" s="2"/>
      <c r="C42" s="162"/>
      <c r="D42" s="162"/>
      <c r="E42" s="162"/>
      <c r="F42" s="162"/>
      <c r="G42" s="2"/>
      <c r="H42" s="2"/>
      <c r="I42" s="2"/>
      <c r="J42" s="2"/>
      <c r="K42" s="2"/>
      <c r="L42" s="2"/>
      <c r="M42" s="2"/>
    </row>
    <row r="43" spans="1:13" ht="31.5" customHeight="1" thickBot="1" thickTop="1">
      <c r="A43" s="212">
        <v>20</v>
      </c>
      <c r="B43" s="213"/>
      <c r="C43" s="153" t="s">
        <v>120</v>
      </c>
      <c r="D43" s="153"/>
      <c r="E43" s="153"/>
      <c r="F43" s="153"/>
      <c r="G43" s="153"/>
      <c r="H43" s="153"/>
      <c r="I43" s="153"/>
      <c r="J43" s="153"/>
      <c r="K43" s="153"/>
      <c r="L43" s="204">
        <f>M23+J32+I40</f>
        <v>0</v>
      </c>
      <c r="M43" s="205"/>
    </row>
  </sheetData>
  <sheetProtection password="C13B" sheet="1"/>
  <mergeCells count="52">
    <mergeCell ref="A1:M1"/>
    <mergeCell ref="A5:A23"/>
    <mergeCell ref="B7:M7"/>
    <mergeCell ref="I8:I9"/>
    <mergeCell ref="J8:J9"/>
    <mergeCell ref="C20:F20"/>
    <mergeCell ref="C18:F18"/>
    <mergeCell ref="C19:F19"/>
    <mergeCell ref="B5:F5"/>
    <mergeCell ref="B6:F6"/>
    <mergeCell ref="A4:M4"/>
    <mergeCell ref="A3:M3"/>
    <mergeCell ref="B31:J31"/>
    <mergeCell ref="C29:G29"/>
    <mergeCell ref="C21:H21"/>
    <mergeCell ref="B11:M11"/>
    <mergeCell ref="B16:M16"/>
    <mergeCell ref="G8:G9"/>
    <mergeCell ref="H8:H9"/>
    <mergeCell ref="C8:F8"/>
    <mergeCell ref="C43:K43"/>
    <mergeCell ref="C36:F36"/>
    <mergeCell ref="C23:H23"/>
    <mergeCell ref="B25:G25"/>
    <mergeCell ref="B26:G26"/>
    <mergeCell ref="C27:G27"/>
    <mergeCell ref="K8:K9"/>
    <mergeCell ref="L8:L9"/>
    <mergeCell ref="B8:B9"/>
    <mergeCell ref="B17:M17"/>
    <mergeCell ref="B39:I39"/>
    <mergeCell ref="C42:F42"/>
    <mergeCell ref="B35:F35"/>
    <mergeCell ref="C37:F37"/>
    <mergeCell ref="C28:G28"/>
    <mergeCell ref="C30:G30"/>
    <mergeCell ref="B22:M22"/>
    <mergeCell ref="C9:F9"/>
    <mergeCell ref="C10:H10"/>
    <mergeCell ref="B12:M12"/>
    <mergeCell ref="C13:F13"/>
    <mergeCell ref="C14:F14"/>
    <mergeCell ref="C38:F38"/>
    <mergeCell ref="C40:H40"/>
    <mergeCell ref="M8:M9"/>
    <mergeCell ref="C15:H15"/>
    <mergeCell ref="L43:M43"/>
    <mergeCell ref="A25:A32"/>
    <mergeCell ref="A34:A40"/>
    <mergeCell ref="A43:B43"/>
    <mergeCell ref="C32:I32"/>
    <mergeCell ref="B34:F34"/>
  </mergeCells>
  <printOptions horizontalCentered="1"/>
  <pageMargins left="0.45" right="0.45" top="1.25" bottom="0.5" header="0.5" footer="0.3"/>
  <pageSetup horizontalDpi="600" verticalDpi="600" orientation="portrait" scale="74" r:id="rId1"/>
  <headerFooter>
    <oddHeader>&amp;C&amp;"-,Bold"&amp;12MARYLAND STATE DEPARTMENT OF HUMAN RESOURCES
CHILD SUPPORT ENFORCEMENT ADMINISTRATION&amp;R&amp;"-,Bold"CSEA/SDU-14-001-S
Attachment A
Page 3 of 8</oddHeader>
  </headerFooter>
</worksheet>
</file>

<file path=xl/worksheets/sheet5.xml><?xml version="1.0" encoding="utf-8"?>
<worksheet xmlns="http://schemas.openxmlformats.org/spreadsheetml/2006/main" xmlns:r="http://schemas.openxmlformats.org/officeDocument/2006/relationships">
  <dimension ref="A1:M43"/>
  <sheetViews>
    <sheetView zoomScalePageLayoutView="0" workbookViewId="0" topLeftCell="A1">
      <selection activeCell="H8" sqref="H8:H9"/>
    </sheetView>
  </sheetViews>
  <sheetFormatPr defaultColWidth="9.140625" defaultRowHeight="15"/>
  <cols>
    <col min="1" max="2" width="3.7109375" style="0" customWidth="1"/>
    <col min="3" max="6" width="7.7109375" style="0" customWidth="1"/>
    <col min="7" max="7" width="11.7109375" style="0" customWidth="1"/>
    <col min="8" max="8" width="10.7109375" style="0" customWidth="1"/>
    <col min="9" max="9" width="12.7109375" style="0" customWidth="1"/>
    <col min="10" max="10" width="11.7109375" style="0" customWidth="1"/>
    <col min="11" max="11" width="10.7109375" style="0" customWidth="1"/>
    <col min="12" max="12" width="12.7109375" style="0" customWidth="1"/>
    <col min="13" max="13" width="14.7109375" style="0" customWidth="1"/>
  </cols>
  <sheetData>
    <row r="1" spans="1:13" ht="18.75">
      <c r="A1" s="131" t="s">
        <v>80</v>
      </c>
      <c r="B1" s="131"/>
      <c r="C1" s="131"/>
      <c r="D1" s="131"/>
      <c r="E1" s="131"/>
      <c r="F1" s="131"/>
      <c r="G1" s="131"/>
      <c r="H1" s="131"/>
      <c r="I1" s="131"/>
      <c r="J1" s="131"/>
      <c r="K1" s="131"/>
      <c r="L1" s="131"/>
      <c r="M1" s="131"/>
    </row>
    <row r="2" spans="2:13" ht="6.75" customHeight="1">
      <c r="B2" s="2"/>
      <c r="C2" s="2"/>
      <c r="D2" s="2"/>
      <c r="E2" s="2"/>
      <c r="F2" s="2"/>
      <c r="G2" s="2"/>
      <c r="H2" s="2"/>
      <c r="I2" s="2"/>
      <c r="J2" s="2"/>
      <c r="K2" s="2"/>
      <c r="L2" s="2"/>
      <c r="M2" s="2"/>
    </row>
    <row r="3" spans="1:13" ht="18.75">
      <c r="A3" s="217" t="s">
        <v>105</v>
      </c>
      <c r="B3" s="217"/>
      <c r="C3" s="217"/>
      <c r="D3" s="217"/>
      <c r="E3" s="217"/>
      <c r="F3" s="217"/>
      <c r="G3" s="217"/>
      <c r="H3" s="217"/>
      <c r="I3" s="217"/>
      <c r="J3" s="217"/>
      <c r="K3" s="217"/>
      <c r="L3" s="217"/>
      <c r="M3" s="217"/>
    </row>
    <row r="4" spans="1:13" ht="123.75" customHeight="1" thickBot="1">
      <c r="A4" s="193" t="s">
        <v>144</v>
      </c>
      <c r="B4" s="193"/>
      <c r="C4" s="193"/>
      <c r="D4" s="193"/>
      <c r="E4" s="193"/>
      <c r="F4" s="193"/>
      <c r="G4" s="193"/>
      <c r="H4" s="193"/>
      <c r="I4" s="193"/>
      <c r="J4" s="193"/>
      <c r="K4" s="193"/>
      <c r="L4" s="193"/>
      <c r="M4" s="193"/>
    </row>
    <row r="5" spans="1:13" ht="15" customHeight="1" thickBot="1">
      <c r="A5" s="194" t="s">
        <v>95</v>
      </c>
      <c r="B5" s="163" t="s">
        <v>2</v>
      </c>
      <c r="C5" s="164"/>
      <c r="D5" s="164"/>
      <c r="E5" s="164"/>
      <c r="F5" s="218"/>
      <c r="G5" s="11" t="s">
        <v>3</v>
      </c>
      <c r="H5" s="11" t="s">
        <v>21</v>
      </c>
      <c r="I5" s="11" t="s">
        <v>22</v>
      </c>
      <c r="J5" s="11" t="s">
        <v>23</v>
      </c>
      <c r="K5" s="11" t="s">
        <v>24</v>
      </c>
      <c r="L5" s="12" t="s">
        <v>25</v>
      </c>
      <c r="M5" s="13" t="s">
        <v>45</v>
      </c>
    </row>
    <row r="6" spans="1:13" ht="61.5" customHeight="1" thickBot="1">
      <c r="A6" s="195"/>
      <c r="B6" s="224" t="s">
        <v>6</v>
      </c>
      <c r="C6" s="225"/>
      <c r="D6" s="225"/>
      <c r="E6" s="225"/>
      <c r="F6" s="226"/>
      <c r="G6" s="14" t="s">
        <v>39</v>
      </c>
      <c r="H6" s="14" t="s">
        <v>47</v>
      </c>
      <c r="I6" s="16" t="s">
        <v>44</v>
      </c>
      <c r="J6" s="17" t="s">
        <v>40</v>
      </c>
      <c r="K6" s="14" t="s">
        <v>47</v>
      </c>
      <c r="L6" s="18" t="s">
        <v>43</v>
      </c>
      <c r="M6" s="17" t="s">
        <v>46</v>
      </c>
    </row>
    <row r="7" spans="1:13" ht="15.75" thickBot="1">
      <c r="A7" s="195"/>
      <c r="B7" s="206" t="s">
        <v>41</v>
      </c>
      <c r="C7" s="207"/>
      <c r="D7" s="207"/>
      <c r="E7" s="207"/>
      <c r="F7" s="207"/>
      <c r="G7" s="207"/>
      <c r="H7" s="207"/>
      <c r="I7" s="207"/>
      <c r="J7" s="207"/>
      <c r="K7" s="207"/>
      <c r="L7" s="207"/>
      <c r="M7" s="208"/>
    </row>
    <row r="8" spans="1:13" ht="15.75" thickBot="1">
      <c r="A8" s="195"/>
      <c r="B8" s="199">
        <v>1</v>
      </c>
      <c r="C8" s="233" t="s">
        <v>9</v>
      </c>
      <c r="D8" s="233"/>
      <c r="E8" s="233"/>
      <c r="F8" s="234"/>
      <c r="G8" s="197" t="s">
        <v>93</v>
      </c>
      <c r="H8" s="144">
        <v>0</v>
      </c>
      <c r="I8" s="142">
        <f>3113500*H8</f>
        <v>0</v>
      </c>
      <c r="J8" s="235" t="s">
        <v>99</v>
      </c>
      <c r="K8" s="144">
        <v>0</v>
      </c>
      <c r="L8" s="146">
        <f>(3456500-3113500)*K8</f>
        <v>0</v>
      </c>
      <c r="M8" s="148">
        <f>I8+L8</f>
        <v>0</v>
      </c>
    </row>
    <row r="9" spans="1:13" ht="15.75" thickBot="1">
      <c r="A9" s="195"/>
      <c r="B9" s="200"/>
      <c r="C9" s="165" t="s">
        <v>8</v>
      </c>
      <c r="D9" s="166"/>
      <c r="E9" s="166"/>
      <c r="F9" s="167"/>
      <c r="G9" s="198"/>
      <c r="H9" s="145"/>
      <c r="I9" s="143"/>
      <c r="J9" s="236"/>
      <c r="K9" s="145"/>
      <c r="L9" s="147"/>
      <c r="M9" s="149"/>
    </row>
    <row r="10" spans="1:13" ht="16.5" thickBot="1" thickTop="1">
      <c r="A10" s="195"/>
      <c r="B10" s="28">
        <v>2</v>
      </c>
      <c r="C10" s="150" t="s">
        <v>38</v>
      </c>
      <c r="D10" s="151"/>
      <c r="E10" s="151"/>
      <c r="F10" s="151"/>
      <c r="G10" s="151"/>
      <c r="H10" s="152"/>
      <c r="I10" s="29">
        <f>I8+I9</f>
        <v>0</v>
      </c>
      <c r="J10" s="30"/>
      <c r="K10" s="31"/>
      <c r="L10" s="32">
        <f>L8+L9</f>
        <v>0</v>
      </c>
      <c r="M10" s="33">
        <f>I10+L10</f>
        <v>0</v>
      </c>
    </row>
    <row r="11" spans="1:13" ht="4.5" customHeight="1" thickBot="1">
      <c r="A11" s="195"/>
      <c r="B11" s="96"/>
      <c r="C11" s="97"/>
      <c r="D11" s="97"/>
      <c r="E11" s="97"/>
      <c r="F11" s="97"/>
      <c r="G11" s="97"/>
      <c r="H11" s="97"/>
      <c r="I11" s="57"/>
      <c r="J11" s="57"/>
      <c r="K11" s="57"/>
      <c r="L11" s="57"/>
      <c r="M11" s="104"/>
    </row>
    <row r="12" spans="1:13" ht="15.75" thickBot="1">
      <c r="A12" s="195"/>
      <c r="B12" s="206" t="s">
        <v>11</v>
      </c>
      <c r="C12" s="207"/>
      <c r="D12" s="207"/>
      <c r="E12" s="207"/>
      <c r="F12" s="207"/>
      <c r="G12" s="207"/>
      <c r="H12" s="207"/>
      <c r="I12" s="207"/>
      <c r="J12" s="207"/>
      <c r="K12" s="207"/>
      <c r="L12" s="207"/>
      <c r="M12" s="208"/>
    </row>
    <row r="13" spans="1:13" ht="30.75" thickBot="1">
      <c r="A13" s="195"/>
      <c r="B13" s="19">
        <v>3</v>
      </c>
      <c r="C13" s="157" t="s">
        <v>10</v>
      </c>
      <c r="D13" s="157"/>
      <c r="E13" s="157"/>
      <c r="F13" s="158"/>
      <c r="G13" s="34" t="s">
        <v>34</v>
      </c>
      <c r="H13" s="76">
        <v>0</v>
      </c>
      <c r="I13" s="35">
        <f>5000*H13</f>
        <v>0</v>
      </c>
      <c r="J13" s="36" t="s">
        <v>36</v>
      </c>
      <c r="K13" s="76">
        <v>0</v>
      </c>
      <c r="L13" s="22">
        <f>(10000-5000)*K13</f>
        <v>0</v>
      </c>
      <c r="M13" s="33">
        <f>I13+L13</f>
        <v>0</v>
      </c>
    </row>
    <row r="14" spans="1:13" ht="30.75" thickBot="1">
      <c r="A14" s="195"/>
      <c r="B14" s="23">
        <v>4</v>
      </c>
      <c r="C14" s="159" t="s">
        <v>12</v>
      </c>
      <c r="D14" s="160"/>
      <c r="E14" s="160"/>
      <c r="F14" s="161"/>
      <c r="G14" s="37" t="s">
        <v>35</v>
      </c>
      <c r="H14" s="77">
        <v>0</v>
      </c>
      <c r="I14" s="38">
        <f>110000*H14</f>
        <v>0</v>
      </c>
      <c r="J14" s="39" t="s">
        <v>37</v>
      </c>
      <c r="K14" s="77">
        <v>0</v>
      </c>
      <c r="L14" s="26">
        <f>(120000-110000)*K14</f>
        <v>0</v>
      </c>
      <c r="M14" s="27">
        <f>I14+L14</f>
        <v>0</v>
      </c>
    </row>
    <row r="15" spans="1:13" ht="16.5" thickBot="1" thickTop="1">
      <c r="A15" s="195"/>
      <c r="B15" s="28">
        <v>5</v>
      </c>
      <c r="C15" s="150" t="s">
        <v>38</v>
      </c>
      <c r="D15" s="151"/>
      <c r="E15" s="151"/>
      <c r="F15" s="151"/>
      <c r="G15" s="151"/>
      <c r="H15" s="152"/>
      <c r="I15" s="40">
        <f>I13+I14</f>
        <v>0</v>
      </c>
      <c r="J15" s="30"/>
      <c r="K15" s="30"/>
      <c r="L15" s="32">
        <f>L13+L14</f>
        <v>0</v>
      </c>
      <c r="M15" s="33">
        <f>I15+L15</f>
        <v>0</v>
      </c>
    </row>
    <row r="16" spans="1:13" ht="4.5" customHeight="1" thickBot="1">
      <c r="A16" s="195"/>
      <c r="B16" s="96"/>
      <c r="C16" s="97"/>
      <c r="D16" s="97"/>
      <c r="E16" s="97"/>
      <c r="F16" s="97"/>
      <c r="G16" s="97"/>
      <c r="H16" s="97"/>
      <c r="I16" s="57"/>
      <c r="J16" s="57"/>
      <c r="K16" s="57"/>
      <c r="L16" s="57"/>
      <c r="M16" s="104"/>
    </row>
    <row r="17" spans="1:13" ht="15.75" thickBot="1">
      <c r="A17" s="195"/>
      <c r="B17" s="206" t="s">
        <v>14</v>
      </c>
      <c r="C17" s="207"/>
      <c r="D17" s="207"/>
      <c r="E17" s="207"/>
      <c r="F17" s="207"/>
      <c r="G17" s="207"/>
      <c r="H17" s="207"/>
      <c r="I17" s="207"/>
      <c r="J17" s="207"/>
      <c r="K17" s="207"/>
      <c r="L17" s="207"/>
      <c r="M17" s="208"/>
    </row>
    <row r="18" spans="1:13" ht="30.75" thickBot="1">
      <c r="A18" s="195"/>
      <c r="B18" s="19">
        <v>6</v>
      </c>
      <c r="C18" s="171" t="s">
        <v>13</v>
      </c>
      <c r="D18" s="157"/>
      <c r="E18" s="157"/>
      <c r="F18" s="158"/>
      <c r="G18" s="20" t="s">
        <v>29</v>
      </c>
      <c r="H18" s="78">
        <v>0</v>
      </c>
      <c r="I18" s="21">
        <f>1200*H18</f>
        <v>0</v>
      </c>
      <c r="J18" s="41" t="s">
        <v>31</v>
      </c>
      <c r="K18" s="78">
        <v>0</v>
      </c>
      <c r="L18" s="22">
        <f>(3400-1200)*K18</f>
        <v>0</v>
      </c>
      <c r="M18" s="33">
        <f>I18+L18</f>
        <v>0</v>
      </c>
    </row>
    <row r="19" spans="1:13" ht="30.75" thickBot="1">
      <c r="A19" s="195"/>
      <c r="B19" s="42">
        <v>7</v>
      </c>
      <c r="C19" s="178" t="s">
        <v>15</v>
      </c>
      <c r="D19" s="179"/>
      <c r="E19" s="179"/>
      <c r="F19" s="180"/>
      <c r="G19" s="20" t="s">
        <v>30</v>
      </c>
      <c r="H19" s="78">
        <v>0</v>
      </c>
      <c r="I19" s="21">
        <f>47400*H19</f>
        <v>0</v>
      </c>
      <c r="J19" s="41" t="s">
        <v>32</v>
      </c>
      <c r="K19" s="78">
        <v>0</v>
      </c>
      <c r="L19" s="43">
        <f>(52680-47400)*K19</f>
        <v>0</v>
      </c>
      <c r="M19" s="33">
        <f>I19+L19</f>
        <v>0</v>
      </c>
    </row>
    <row r="20" spans="1:13" ht="30.75" thickBot="1">
      <c r="A20" s="195"/>
      <c r="B20" s="23">
        <v>8</v>
      </c>
      <c r="C20" s="184" t="s">
        <v>16</v>
      </c>
      <c r="D20" s="185"/>
      <c r="E20" s="185"/>
      <c r="F20" s="186"/>
      <c r="G20" s="24" t="s">
        <v>50</v>
      </c>
      <c r="H20" s="79">
        <v>0</v>
      </c>
      <c r="I20" s="25">
        <f>77800*H20</f>
        <v>0</v>
      </c>
      <c r="J20" s="44" t="s">
        <v>33</v>
      </c>
      <c r="K20" s="79">
        <v>0</v>
      </c>
      <c r="L20" s="26">
        <f>(86500-77800)*K20</f>
        <v>0</v>
      </c>
      <c r="M20" s="27">
        <f>I20+L20</f>
        <v>0</v>
      </c>
    </row>
    <row r="21" spans="1:13" ht="16.5" thickBot="1" thickTop="1">
      <c r="A21" s="195"/>
      <c r="B21" s="45">
        <v>9</v>
      </c>
      <c r="C21" s="214" t="s">
        <v>38</v>
      </c>
      <c r="D21" s="215"/>
      <c r="E21" s="215"/>
      <c r="F21" s="215"/>
      <c r="G21" s="215"/>
      <c r="H21" s="216"/>
      <c r="I21" s="46">
        <f>SUM(I18:I20)</f>
        <v>0</v>
      </c>
      <c r="J21" s="47"/>
      <c r="K21" s="48"/>
      <c r="L21" s="49">
        <f>SUM(L18:L20)</f>
        <v>0</v>
      </c>
      <c r="M21" s="33">
        <f>I21+L21</f>
        <v>0</v>
      </c>
    </row>
    <row r="22" spans="1:13" ht="3" customHeight="1" thickBot="1">
      <c r="A22" s="195"/>
      <c r="B22" s="209"/>
      <c r="C22" s="210"/>
      <c r="D22" s="210"/>
      <c r="E22" s="210"/>
      <c r="F22" s="210"/>
      <c r="G22" s="210"/>
      <c r="H22" s="210"/>
      <c r="I22" s="210"/>
      <c r="J22" s="210"/>
      <c r="K22" s="210"/>
      <c r="L22" s="210"/>
      <c r="M22" s="211"/>
    </row>
    <row r="23" spans="1:13" ht="15.75" thickBot="1">
      <c r="A23" s="196"/>
      <c r="B23" s="50">
        <v>10</v>
      </c>
      <c r="C23" s="175" t="s">
        <v>124</v>
      </c>
      <c r="D23" s="176"/>
      <c r="E23" s="176"/>
      <c r="F23" s="176"/>
      <c r="G23" s="176"/>
      <c r="H23" s="177"/>
      <c r="I23" s="51">
        <f>I10+I15+I21</f>
        <v>0</v>
      </c>
      <c r="J23" s="52"/>
      <c r="K23" s="31"/>
      <c r="L23" s="53">
        <f>L10+L15+L21</f>
        <v>0</v>
      </c>
      <c r="M23" s="33">
        <f>I23+L23</f>
        <v>0</v>
      </c>
    </row>
    <row r="24" spans="2:13" ht="15.75" thickBot="1">
      <c r="B24" s="54"/>
      <c r="C24" s="55"/>
      <c r="D24" s="55"/>
      <c r="E24" s="55"/>
      <c r="F24" s="55"/>
      <c r="G24" s="56"/>
      <c r="H24" s="57"/>
      <c r="I24" s="57"/>
      <c r="J24" s="56"/>
      <c r="K24" s="58"/>
      <c r="L24" s="58"/>
      <c r="M24" s="2"/>
    </row>
    <row r="25" spans="1:13" ht="15" customHeight="1" thickBot="1">
      <c r="A25" s="194" t="s">
        <v>96</v>
      </c>
      <c r="B25" s="163" t="s">
        <v>2</v>
      </c>
      <c r="C25" s="164"/>
      <c r="D25" s="164"/>
      <c r="E25" s="164"/>
      <c r="F25" s="164"/>
      <c r="G25" s="164"/>
      <c r="H25" s="59" t="s">
        <v>3</v>
      </c>
      <c r="I25" s="60" t="s">
        <v>21</v>
      </c>
      <c r="J25" s="61" t="s">
        <v>22</v>
      </c>
      <c r="K25" s="58"/>
      <c r="L25" s="58"/>
      <c r="M25" s="2"/>
    </row>
    <row r="26" spans="1:13" ht="45" customHeight="1" thickBot="1">
      <c r="A26" s="195"/>
      <c r="B26" s="201" t="s">
        <v>51</v>
      </c>
      <c r="C26" s="202"/>
      <c r="D26" s="202"/>
      <c r="E26" s="202"/>
      <c r="F26" s="202"/>
      <c r="G26" s="203"/>
      <c r="H26" s="14" t="s">
        <v>7</v>
      </c>
      <c r="I26" s="15" t="s">
        <v>48</v>
      </c>
      <c r="J26" s="14" t="s">
        <v>49</v>
      </c>
      <c r="K26" s="62"/>
      <c r="L26" s="62"/>
      <c r="M26" s="2"/>
    </row>
    <row r="27" spans="1:13" ht="15.75" thickBot="1">
      <c r="A27" s="195"/>
      <c r="B27" s="42">
        <v>11</v>
      </c>
      <c r="C27" s="168" t="s">
        <v>17</v>
      </c>
      <c r="D27" s="169"/>
      <c r="E27" s="169"/>
      <c r="F27" s="169"/>
      <c r="G27" s="170"/>
      <c r="H27" s="63">
        <v>40000</v>
      </c>
      <c r="I27" s="80">
        <v>0</v>
      </c>
      <c r="J27" s="64">
        <f>H27*I27</f>
        <v>0</v>
      </c>
      <c r="K27" s="62"/>
      <c r="L27" s="62"/>
      <c r="M27" s="2"/>
    </row>
    <row r="28" spans="1:13" ht="15.75" thickBot="1">
      <c r="A28" s="195"/>
      <c r="B28" s="42">
        <v>12</v>
      </c>
      <c r="C28" s="168" t="s">
        <v>18</v>
      </c>
      <c r="D28" s="169"/>
      <c r="E28" s="169"/>
      <c r="F28" s="169"/>
      <c r="G28" s="170"/>
      <c r="H28" s="63">
        <v>50000</v>
      </c>
      <c r="I28" s="80">
        <v>0</v>
      </c>
      <c r="J28" s="64">
        <f>H28*I28</f>
        <v>0</v>
      </c>
      <c r="K28" s="62"/>
      <c r="L28" s="62"/>
      <c r="M28" s="2"/>
    </row>
    <row r="29" spans="1:13" ht="15.75" thickBot="1">
      <c r="A29" s="195"/>
      <c r="B29" s="42">
        <v>13</v>
      </c>
      <c r="C29" s="168" t="s">
        <v>19</v>
      </c>
      <c r="D29" s="169"/>
      <c r="E29" s="169"/>
      <c r="F29" s="169"/>
      <c r="G29" s="170"/>
      <c r="H29" s="65">
        <v>40000</v>
      </c>
      <c r="I29" s="81">
        <v>0</v>
      </c>
      <c r="J29" s="66">
        <f>H29*I29</f>
        <v>0</v>
      </c>
      <c r="K29" s="62"/>
      <c r="L29" s="62"/>
      <c r="M29" s="2"/>
    </row>
    <row r="30" spans="1:13" ht="15.75" thickBot="1">
      <c r="A30" s="195"/>
      <c r="B30" s="42">
        <v>14</v>
      </c>
      <c r="C30" s="168" t="s">
        <v>139</v>
      </c>
      <c r="D30" s="169"/>
      <c r="E30" s="169"/>
      <c r="F30" s="169"/>
      <c r="G30" s="170"/>
      <c r="H30" s="113">
        <v>170000</v>
      </c>
      <c r="I30" s="81">
        <v>0</v>
      </c>
      <c r="J30" s="66">
        <f>H30*I30</f>
        <v>0</v>
      </c>
      <c r="K30" s="62"/>
      <c r="L30" s="62"/>
      <c r="M30" s="2"/>
    </row>
    <row r="31" spans="1:13" ht="3" customHeight="1" thickBot="1">
      <c r="A31" s="195"/>
      <c r="B31" s="230"/>
      <c r="C31" s="231"/>
      <c r="D31" s="231"/>
      <c r="E31" s="231"/>
      <c r="F31" s="231"/>
      <c r="G31" s="231"/>
      <c r="H31" s="231"/>
      <c r="I31" s="231"/>
      <c r="J31" s="232"/>
      <c r="K31" s="62"/>
      <c r="L31" s="62"/>
      <c r="M31" s="2"/>
    </row>
    <row r="32" spans="1:13" ht="15.75" thickBot="1">
      <c r="A32" s="196"/>
      <c r="B32" s="69">
        <v>15</v>
      </c>
      <c r="C32" s="172" t="s">
        <v>125</v>
      </c>
      <c r="D32" s="173"/>
      <c r="E32" s="173"/>
      <c r="F32" s="173"/>
      <c r="G32" s="173"/>
      <c r="H32" s="173"/>
      <c r="I32" s="174"/>
      <c r="J32" s="66">
        <f>SUM(J27:J30)</f>
        <v>0</v>
      </c>
      <c r="K32" s="62"/>
      <c r="L32" s="62"/>
      <c r="M32" s="2"/>
    </row>
    <row r="33" spans="2:13" ht="15.75" thickBot="1">
      <c r="B33" s="103"/>
      <c r="C33" s="103"/>
      <c r="D33" s="103"/>
      <c r="E33" s="103"/>
      <c r="F33" s="103"/>
      <c r="G33" s="103"/>
      <c r="H33" s="103"/>
      <c r="I33" s="103"/>
      <c r="J33" s="111"/>
      <c r="K33" s="101"/>
      <c r="L33" s="101"/>
      <c r="M33" s="2"/>
    </row>
    <row r="34" spans="1:13" ht="15" customHeight="1" thickBot="1">
      <c r="A34" s="194" t="s">
        <v>97</v>
      </c>
      <c r="B34" s="227" t="s">
        <v>2</v>
      </c>
      <c r="C34" s="228"/>
      <c r="D34" s="228"/>
      <c r="E34" s="228"/>
      <c r="F34" s="229"/>
      <c r="G34" s="100" t="s">
        <v>3</v>
      </c>
      <c r="H34" s="100" t="s">
        <v>21</v>
      </c>
      <c r="I34" s="61" t="s">
        <v>22</v>
      </c>
      <c r="J34" s="107"/>
      <c r="K34" s="68"/>
      <c r="L34" s="68"/>
      <c r="M34" s="2"/>
    </row>
    <row r="35" spans="1:13" ht="30.75" thickBot="1">
      <c r="A35" s="195"/>
      <c r="B35" s="201" t="s">
        <v>20</v>
      </c>
      <c r="C35" s="202"/>
      <c r="D35" s="202"/>
      <c r="E35" s="202"/>
      <c r="F35" s="203"/>
      <c r="G35" s="14" t="s">
        <v>136</v>
      </c>
      <c r="H35" s="14" t="s">
        <v>42</v>
      </c>
      <c r="I35" s="14" t="s">
        <v>116</v>
      </c>
      <c r="K35" s="2"/>
      <c r="L35" s="2"/>
      <c r="M35" s="2"/>
    </row>
    <row r="36" spans="1:13" ht="15.75" thickBot="1">
      <c r="A36" s="195"/>
      <c r="B36" s="69">
        <v>16</v>
      </c>
      <c r="C36" s="190" t="s">
        <v>26</v>
      </c>
      <c r="D36" s="191"/>
      <c r="E36" s="191"/>
      <c r="F36" s="192"/>
      <c r="G36" s="83">
        <f>960*2</f>
        <v>1920</v>
      </c>
      <c r="H36" s="82">
        <v>0</v>
      </c>
      <c r="I36" s="71">
        <f>G36*H36</f>
        <v>0</v>
      </c>
      <c r="K36" s="2"/>
      <c r="L36" s="2"/>
      <c r="M36" s="2"/>
    </row>
    <row r="37" spans="1:13" ht="15.75" thickBot="1">
      <c r="A37" s="195"/>
      <c r="B37" s="69">
        <v>17</v>
      </c>
      <c r="C37" s="190" t="s">
        <v>27</v>
      </c>
      <c r="D37" s="191"/>
      <c r="E37" s="191"/>
      <c r="F37" s="192"/>
      <c r="G37" s="83">
        <f>960*2</f>
        <v>1920</v>
      </c>
      <c r="H37" s="82">
        <v>0</v>
      </c>
      <c r="I37" s="71">
        <f>G37*H37</f>
        <v>0</v>
      </c>
      <c r="K37" s="2"/>
      <c r="L37" s="2"/>
      <c r="M37" s="2"/>
    </row>
    <row r="38" spans="1:13" ht="15.75" thickBot="1">
      <c r="A38" s="195"/>
      <c r="B38" s="69">
        <v>18</v>
      </c>
      <c r="C38" s="190" t="s">
        <v>28</v>
      </c>
      <c r="D38" s="191"/>
      <c r="E38" s="191"/>
      <c r="F38" s="192"/>
      <c r="G38" s="83">
        <f>960*2</f>
        <v>1920</v>
      </c>
      <c r="H38" s="82">
        <v>0</v>
      </c>
      <c r="I38" s="71">
        <f>G38*H38</f>
        <v>0</v>
      </c>
      <c r="K38" s="2"/>
      <c r="L38" s="2"/>
      <c r="M38" s="2"/>
    </row>
    <row r="39" spans="1:13" ht="3" customHeight="1" thickBot="1">
      <c r="A39" s="195"/>
      <c r="B39" s="187"/>
      <c r="C39" s="188"/>
      <c r="D39" s="188"/>
      <c r="E39" s="188"/>
      <c r="F39" s="188"/>
      <c r="G39" s="188"/>
      <c r="H39" s="188"/>
      <c r="I39" s="189"/>
      <c r="K39" s="2"/>
      <c r="L39" s="2"/>
      <c r="M39" s="2"/>
    </row>
    <row r="40" spans="1:13" ht="15.75" thickBot="1">
      <c r="A40" s="196"/>
      <c r="B40" s="67">
        <v>19</v>
      </c>
      <c r="C40" s="172" t="s">
        <v>126</v>
      </c>
      <c r="D40" s="173"/>
      <c r="E40" s="173"/>
      <c r="F40" s="173"/>
      <c r="G40" s="173"/>
      <c r="H40" s="173"/>
      <c r="I40" s="72">
        <f>SUM(I36:I38)</f>
        <v>0</v>
      </c>
      <c r="K40" s="2"/>
      <c r="L40" s="2"/>
      <c r="M40" s="2"/>
    </row>
    <row r="41" spans="2:13" ht="15">
      <c r="B41" s="73"/>
      <c r="C41" s="74"/>
      <c r="D41" s="74"/>
      <c r="E41" s="74"/>
      <c r="F41" s="74"/>
      <c r="G41" s="74"/>
      <c r="H41" s="74"/>
      <c r="I41" s="74"/>
      <c r="J41" s="75"/>
      <c r="K41" s="2"/>
      <c r="L41" s="2"/>
      <c r="M41" s="2"/>
    </row>
    <row r="42" spans="2:13" ht="15.75" thickBot="1">
      <c r="B42" s="2"/>
      <c r="C42" s="162"/>
      <c r="D42" s="162"/>
      <c r="E42" s="162"/>
      <c r="F42" s="162"/>
      <c r="G42" s="2"/>
      <c r="H42" s="2"/>
      <c r="I42" s="2"/>
      <c r="J42" s="2"/>
      <c r="K42" s="2"/>
      <c r="L42" s="2"/>
      <c r="M42" s="2"/>
    </row>
    <row r="43" spans="1:13" ht="30.75" customHeight="1" thickBot="1" thickTop="1">
      <c r="A43" s="212">
        <v>20</v>
      </c>
      <c r="B43" s="213"/>
      <c r="C43" s="153" t="s">
        <v>127</v>
      </c>
      <c r="D43" s="153"/>
      <c r="E43" s="153"/>
      <c r="F43" s="153"/>
      <c r="G43" s="153"/>
      <c r="H43" s="153"/>
      <c r="I43" s="153"/>
      <c r="J43" s="153"/>
      <c r="K43" s="153"/>
      <c r="L43" s="204">
        <f>M23+J32+I40</f>
        <v>0</v>
      </c>
      <c r="M43" s="205"/>
    </row>
  </sheetData>
  <sheetProtection password="C13B" sheet="1"/>
  <mergeCells count="50">
    <mergeCell ref="A1:M1"/>
    <mergeCell ref="A5:A23"/>
    <mergeCell ref="A25:A32"/>
    <mergeCell ref="A34:A40"/>
    <mergeCell ref="G8:G9"/>
    <mergeCell ref="H8:H9"/>
    <mergeCell ref="I8:I9"/>
    <mergeCell ref="J8:J9"/>
    <mergeCell ref="K8:K9"/>
    <mergeCell ref="L8:L9"/>
    <mergeCell ref="M8:M9"/>
    <mergeCell ref="B8:B9"/>
    <mergeCell ref="C8:F8"/>
    <mergeCell ref="B5:F5"/>
    <mergeCell ref="B6:F6"/>
    <mergeCell ref="B7:M7"/>
    <mergeCell ref="A4:M4"/>
    <mergeCell ref="A3:M3"/>
    <mergeCell ref="B22:M22"/>
    <mergeCell ref="C9:F9"/>
    <mergeCell ref="C10:H10"/>
    <mergeCell ref="B12:M12"/>
    <mergeCell ref="C13:F13"/>
    <mergeCell ref="C14:F14"/>
    <mergeCell ref="C15:H15"/>
    <mergeCell ref="B17:M17"/>
    <mergeCell ref="C18:F18"/>
    <mergeCell ref="C19:F19"/>
    <mergeCell ref="C20:F20"/>
    <mergeCell ref="C21:H21"/>
    <mergeCell ref="C36:F36"/>
    <mergeCell ref="C23:H23"/>
    <mergeCell ref="B25:G25"/>
    <mergeCell ref="B26:G26"/>
    <mergeCell ref="C27:G27"/>
    <mergeCell ref="C28:G28"/>
    <mergeCell ref="C30:G30"/>
    <mergeCell ref="B31:J31"/>
    <mergeCell ref="C32:I32"/>
    <mergeCell ref="B34:F34"/>
    <mergeCell ref="B35:F35"/>
    <mergeCell ref="C29:G29"/>
    <mergeCell ref="A43:B43"/>
    <mergeCell ref="C40:H40"/>
    <mergeCell ref="B39:I39"/>
    <mergeCell ref="L43:M43"/>
    <mergeCell ref="C37:F37"/>
    <mergeCell ref="C38:F38"/>
    <mergeCell ref="C42:F42"/>
    <mergeCell ref="C43:K43"/>
  </mergeCells>
  <printOptions horizontalCentered="1"/>
  <pageMargins left="0.45" right="0.45" top="1.25" bottom="0.5" header="0.5" footer="0.3"/>
  <pageSetup horizontalDpi="600" verticalDpi="600" orientation="portrait" scale="74" r:id="rId1"/>
  <headerFooter>
    <oddHeader>&amp;C&amp;"-,Bold"&amp;12MARYLAND STATE DEPARTMENT OF HUMAN RESOURCES
CHILD SUPPORT ENFORCEMENT ADMINISTRATION&amp;R&amp;"-,Bold"CSEA/SDU-14-001-S
Attachment A
Page 4 of 8</oddHeader>
  </headerFooter>
</worksheet>
</file>

<file path=xl/worksheets/sheet6.xml><?xml version="1.0" encoding="utf-8"?>
<worksheet xmlns="http://schemas.openxmlformats.org/spreadsheetml/2006/main" xmlns:r="http://schemas.openxmlformats.org/officeDocument/2006/relationships">
  <dimension ref="A1:M43"/>
  <sheetViews>
    <sheetView zoomScalePageLayoutView="0" workbookViewId="0" topLeftCell="A1">
      <selection activeCell="H8" sqref="H8:H9"/>
    </sheetView>
  </sheetViews>
  <sheetFormatPr defaultColWidth="9.140625" defaultRowHeight="15"/>
  <cols>
    <col min="1" max="2" width="3.7109375" style="0" customWidth="1"/>
    <col min="3" max="6" width="7.7109375" style="0" customWidth="1"/>
    <col min="7" max="7" width="11.7109375" style="0" customWidth="1"/>
    <col min="8" max="8" width="10.7109375" style="0" customWidth="1"/>
    <col min="9" max="9" width="12.7109375" style="0" customWidth="1"/>
    <col min="10" max="10" width="11.7109375" style="0" customWidth="1"/>
    <col min="11" max="11" width="10.7109375" style="0" customWidth="1"/>
    <col min="12" max="12" width="12.7109375" style="0" customWidth="1"/>
    <col min="13" max="13" width="14.7109375" style="0" customWidth="1"/>
  </cols>
  <sheetData>
    <row r="1" spans="1:13" ht="18.75">
      <c r="A1" s="131" t="s">
        <v>80</v>
      </c>
      <c r="B1" s="131"/>
      <c r="C1" s="131"/>
      <c r="D1" s="131"/>
      <c r="E1" s="131"/>
      <c r="F1" s="131"/>
      <c r="G1" s="131"/>
      <c r="H1" s="131"/>
      <c r="I1" s="131"/>
      <c r="J1" s="131"/>
      <c r="K1" s="131"/>
      <c r="L1" s="131"/>
      <c r="M1" s="131"/>
    </row>
    <row r="2" spans="2:13" ht="8.25" customHeight="1">
      <c r="B2" s="2"/>
      <c r="C2" s="2"/>
      <c r="D2" s="2"/>
      <c r="E2" s="2"/>
      <c r="F2" s="2"/>
      <c r="G2" s="2"/>
      <c r="H2" s="2"/>
      <c r="I2" s="2"/>
      <c r="J2" s="2"/>
      <c r="K2" s="2"/>
      <c r="L2" s="2"/>
      <c r="M2" s="2"/>
    </row>
    <row r="3" spans="1:13" ht="18.75">
      <c r="A3" s="217" t="s">
        <v>104</v>
      </c>
      <c r="B3" s="217"/>
      <c r="C3" s="217"/>
      <c r="D3" s="217"/>
      <c r="E3" s="217"/>
      <c r="F3" s="217"/>
      <c r="G3" s="217"/>
      <c r="H3" s="217"/>
      <c r="I3" s="217"/>
      <c r="J3" s="217"/>
      <c r="K3" s="217"/>
      <c r="L3" s="217"/>
      <c r="M3" s="217"/>
    </row>
    <row r="4" spans="1:13" ht="123.75" customHeight="1" thickBot="1">
      <c r="A4" s="193" t="s">
        <v>145</v>
      </c>
      <c r="B4" s="193"/>
      <c r="C4" s="193"/>
      <c r="D4" s="193"/>
      <c r="E4" s="193"/>
      <c r="F4" s="193"/>
      <c r="G4" s="193"/>
      <c r="H4" s="193"/>
      <c r="I4" s="193"/>
      <c r="J4" s="193"/>
      <c r="K4" s="193"/>
      <c r="L4" s="193"/>
      <c r="M4" s="193"/>
    </row>
    <row r="5" spans="1:13" ht="15.75" thickBot="1">
      <c r="A5" s="194" t="s">
        <v>95</v>
      </c>
      <c r="B5" s="163" t="s">
        <v>2</v>
      </c>
      <c r="C5" s="164"/>
      <c r="D5" s="164"/>
      <c r="E5" s="164"/>
      <c r="F5" s="218"/>
      <c r="G5" s="11" t="s">
        <v>3</v>
      </c>
      <c r="H5" s="11" t="s">
        <v>21</v>
      </c>
      <c r="I5" s="11" t="s">
        <v>22</v>
      </c>
      <c r="J5" s="11" t="s">
        <v>23</v>
      </c>
      <c r="K5" s="11" t="s">
        <v>24</v>
      </c>
      <c r="L5" s="12" t="s">
        <v>25</v>
      </c>
      <c r="M5" s="13" t="s">
        <v>45</v>
      </c>
    </row>
    <row r="6" spans="1:13" ht="72.75" thickBot="1">
      <c r="A6" s="195"/>
      <c r="B6" s="224" t="s">
        <v>6</v>
      </c>
      <c r="C6" s="225"/>
      <c r="D6" s="225"/>
      <c r="E6" s="225"/>
      <c r="F6" s="226"/>
      <c r="G6" s="14" t="s">
        <v>39</v>
      </c>
      <c r="H6" s="14" t="s">
        <v>47</v>
      </c>
      <c r="I6" s="16" t="s">
        <v>44</v>
      </c>
      <c r="J6" s="17" t="s">
        <v>40</v>
      </c>
      <c r="K6" s="14" t="s">
        <v>47</v>
      </c>
      <c r="L6" s="18" t="s">
        <v>43</v>
      </c>
      <c r="M6" s="17" t="s">
        <v>46</v>
      </c>
    </row>
    <row r="7" spans="1:13" ht="15.75" thickBot="1">
      <c r="A7" s="195"/>
      <c r="B7" s="206" t="s">
        <v>41</v>
      </c>
      <c r="C7" s="207"/>
      <c r="D7" s="207"/>
      <c r="E7" s="207"/>
      <c r="F7" s="207"/>
      <c r="G7" s="207"/>
      <c r="H7" s="207"/>
      <c r="I7" s="207"/>
      <c r="J7" s="207"/>
      <c r="K7" s="207"/>
      <c r="L7" s="207"/>
      <c r="M7" s="208"/>
    </row>
    <row r="8" spans="1:13" ht="15.75" thickBot="1">
      <c r="A8" s="195"/>
      <c r="B8" s="199">
        <v>1</v>
      </c>
      <c r="C8" s="233" t="s">
        <v>9</v>
      </c>
      <c r="D8" s="233"/>
      <c r="E8" s="233"/>
      <c r="F8" s="234"/>
      <c r="G8" s="197" t="s">
        <v>93</v>
      </c>
      <c r="H8" s="144">
        <v>0</v>
      </c>
      <c r="I8" s="142">
        <f>3113500*H8</f>
        <v>0</v>
      </c>
      <c r="J8" s="235" t="s">
        <v>99</v>
      </c>
      <c r="K8" s="144">
        <v>0</v>
      </c>
      <c r="L8" s="146">
        <f>(3456500-3113500)*K8</f>
        <v>0</v>
      </c>
      <c r="M8" s="148">
        <f>I8+L8</f>
        <v>0</v>
      </c>
    </row>
    <row r="9" spans="1:13" ht="15.75" thickBot="1">
      <c r="A9" s="195"/>
      <c r="B9" s="200"/>
      <c r="C9" s="165" t="s">
        <v>8</v>
      </c>
      <c r="D9" s="166"/>
      <c r="E9" s="166"/>
      <c r="F9" s="167"/>
      <c r="G9" s="198"/>
      <c r="H9" s="145"/>
      <c r="I9" s="143"/>
      <c r="J9" s="236"/>
      <c r="K9" s="145"/>
      <c r="L9" s="147"/>
      <c r="M9" s="149"/>
    </row>
    <row r="10" spans="1:13" ht="16.5" thickBot="1" thickTop="1">
      <c r="A10" s="195"/>
      <c r="B10" s="28">
        <v>2</v>
      </c>
      <c r="C10" s="150" t="s">
        <v>38</v>
      </c>
      <c r="D10" s="151"/>
      <c r="E10" s="151"/>
      <c r="F10" s="151"/>
      <c r="G10" s="151"/>
      <c r="H10" s="152"/>
      <c r="I10" s="29">
        <f>I8+I9</f>
        <v>0</v>
      </c>
      <c r="J10" s="30"/>
      <c r="K10" s="31"/>
      <c r="L10" s="32">
        <f>L8+L9</f>
        <v>0</v>
      </c>
      <c r="M10" s="33">
        <f>I10+L10</f>
        <v>0</v>
      </c>
    </row>
    <row r="11" spans="1:13" ht="4.5" customHeight="1" thickBot="1">
      <c r="A11" s="195"/>
      <c r="B11" s="96"/>
      <c r="C11" s="97"/>
      <c r="D11" s="97"/>
      <c r="E11" s="97"/>
      <c r="F11" s="97"/>
      <c r="G11" s="97"/>
      <c r="H11" s="97"/>
      <c r="I11" s="57"/>
      <c r="J11" s="57"/>
      <c r="K11" s="57"/>
      <c r="L11" s="57"/>
      <c r="M11" s="104"/>
    </row>
    <row r="12" spans="1:13" ht="15.75" thickBot="1">
      <c r="A12" s="195"/>
      <c r="B12" s="206" t="s">
        <v>11</v>
      </c>
      <c r="C12" s="207"/>
      <c r="D12" s="207"/>
      <c r="E12" s="207"/>
      <c r="F12" s="207"/>
      <c r="G12" s="207"/>
      <c r="H12" s="207"/>
      <c r="I12" s="207"/>
      <c r="J12" s="207"/>
      <c r="K12" s="207"/>
      <c r="L12" s="207"/>
      <c r="M12" s="208"/>
    </row>
    <row r="13" spans="1:13" ht="30.75" thickBot="1">
      <c r="A13" s="195"/>
      <c r="B13" s="19">
        <v>3</v>
      </c>
      <c r="C13" s="157" t="s">
        <v>10</v>
      </c>
      <c r="D13" s="157"/>
      <c r="E13" s="157"/>
      <c r="F13" s="158"/>
      <c r="G13" s="34" t="s">
        <v>34</v>
      </c>
      <c r="H13" s="76">
        <v>0</v>
      </c>
      <c r="I13" s="35">
        <f>5000*H13</f>
        <v>0</v>
      </c>
      <c r="J13" s="36" t="s">
        <v>36</v>
      </c>
      <c r="K13" s="76">
        <v>0</v>
      </c>
      <c r="L13" s="22">
        <f>(10000-5000)*K13</f>
        <v>0</v>
      </c>
      <c r="M13" s="33">
        <f>I13+L13</f>
        <v>0</v>
      </c>
    </row>
    <row r="14" spans="1:13" ht="30.75" thickBot="1">
      <c r="A14" s="195"/>
      <c r="B14" s="23">
        <v>4</v>
      </c>
      <c r="C14" s="159" t="s">
        <v>12</v>
      </c>
      <c r="D14" s="160"/>
      <c r="E14" s="160"/>
      <c r="F14" s="161"/>
      <c r="G14" s="37" t="s">
        <v>35</v>
      </c>
      <c r="H14" s="77">
        <v>0</v>
      </c>
      <c r="I14" s="38">
        <f>110000*H14</f>
        <v>0</v>
      </c>
      <c r="J14" s="39" t="s">
        <v>37</v>
      </c>
      <c r="K14" s="77">
        <v>0</v>
      </c>
      <c r="L14" s="26">
        <f>(120000-110000)*K14</f>
        <v>0</v>
      </c>
      <c r="M14" s="27">
        <f>I14+L14</f>
        <v>0</v>
      </c>
    </row>
    <row r="15" spans="1:13" ht="16.5" thickBot="1" thickTop="1">
      <c r="A15" s="195"/>
      <c r="B15" s="28">
        <v>5</v>
      </c>
      <c r="C15" s="150" t="s">
        <v>38</v>
      </c>
      <c r="D15" s="151"/>
      <c r="E15" s="151"/>
      <c r="F15" s="151"/>
      <c r="G15" s="151"/>
      <c r="H15" s="152"/>
      <c r="I15" s="40">
        <f>I13+I14</f>
        <v>0</v>
      </c>
      <c r="J15" s="30"/>
      <c r="K15" s="30"/>
      <c r="L15" s="32">
        <f>L13+L14</f>
        <v>0</v>
      </c>
      <c r="M15" s="33">
        <f>I15+L15</f>
        <v>0</v>
      </c>
    </row>
    <row r="16" spans="1:13" ht="4.5" customHeight="1" thickBot="1">
      <c r="A16" s="195"/>
      <c r="B16" s="96"/>
      <c r="C16" s="97"/>
      <c r="D16" s="97"/>
      <c r="E16" s="97"/>
      <c r="F16" s="97"/>
      <c r="G16" s="97"/>
      <c r="H16" s="97"/>
      <c r="I16" s="57"/>
      <c r="J16" s="57"/>
      <c r="K16" s="57"/>
      <c r="L16" s="57"/>
      <c r="M16" s="104"/>
    </row>
    <row r="17" spans="1:13" ht="15.75" thickBot="1">
      <c r="A17" s="195"/>
      <c r="B17" s="206" t="s">
        <v>14</v>
      </c>
      <c r="C17" s="207"/>
      <c r="D17" s="207"/>
      <c r="E17" s="207"/>
      <c r="F17" s="207"/>
      <c r="G17" s="207"/>
      <c r="H17" s="207"/>
      <c r="I17" s="207"/>
      <c r="J17" s="207"/>
      <c r="K17" s="207"/>
      <c r="L17" s="207"/>
      <c r="M17" s="208"/>
    </row>
    <row r="18" spans="1:13" ht="30.75" thickBot="1">
      <c r="A18" s="195"/>
      <c r="B18" s="19">
        <v>6</v>
      </c>
      <c r="C18" s="171" t="s">
        <v>13</v>
      </c>
      <c r="D18" s="157"/>
      <c r="E18" s="157"/>
      <c r="F18" s="158"/>
      <c r="G18" s="20" t="s">
        <v>29</v>
      </c>
      <c r="H18" s="78">
        <v>0</v>
      </c>
      <c r="I18" s="21">
        <f>1200*H18</f>
        <v>0</v>
      </c>
      <c r="J18" s="41" t="s">
        <v>31</v>
      </c>
      <c r="K18" s="78">
        <v>0</v>
      </c>
      <c r="L18" s="22">
        <f>(3400-1200)*K18</f>
        <v>0</v>
      </c>
      <c r="M18" s="33">
        <f>I18+L18</f>
        <v>0</v>
      </c>
    </row>
    <row r="19" spans="1:13" ht="30.75" thickBot="1">
      <c r="A19" s="195"/>
      <c r="B19" s="42">
        <v>7</v>
      </c>
      <c r="C19" s="178" t="s">
        <v>15</v>
      </c>
      <c r="D19" s="179"/>
      <c r="E19" s="179"/>
      <c r="F19" s="180"/>
      <c r="G19" s="20" t="s">
        <v>30</v>
      </c>
      <c r="H19" s="78">
        <v>0</v>
      </c>
      <c r="I19" s="21">
        <f>47400*H19</f>
        <v>0</v>
      </c>
      <c r="J19" s="41" t="s">
        <v>32</v>
      </c>
      <c r="K19" s="78">
        <v>0</v>
      </c>
      <c r="L19" s="43">
        <f>(52680-47400)*K19</f>
        <v>0</v>
      </c>
      <c r="M19" s="33">
        <f>I19+L19</f>
        <v>0</v>
      </c>
    </row>
    <row r="20" spans="1:13" ht="30.75" thickBot="1">
      <c r="A20" s="195"/>
      <c r="B20" s="23">
        <v>8</v>
      </c>
      <c r="C20" s="184" t="s">
        <v>16</v>
      </c>
      <c r="D20" s="185"/>
      <c r="E20" s="185"/>
      <c r="F20" s="186"/>
      <c r="G20" s="24" t="s">
        <v>50</v>
      </c>
      <c r="H20" s="79">
        <v>0</v>
      </c>
      <c r="I20" s="25">
        <f>77800*H20</f>
        <v>0</v>
      </c>
      <c r="J20" s="44" t="s">
        <v>33</v>
      </c>
      <c r="K20" s="79">
        <v>0</v>
      </c>
      <c r="L20" s="26">
        <f>(86500-77800)*K20</f>
        <v>0</v>
      </c>
      <c r="M20" s="27">
        <f>I20+L20</f>
        <v>0</v>
      </c>
    </row>
    <row r="21" spans="1:13" ht="16.5" thickBot="1" thickTop="1">
      <c r="A21" s="195"/>
      <c r="B21" s="45">
        <v>9</v>
      </c>
      <c r="C21" s="214" t="s">
        <v>38</v>
      </c>
      <c r="D21" s="215"/>
      <c r="E21" s="215"/>
      <c r="F21" s="215"/>
      <c r="G21" s="215"/>
      <c r="H21" s="216"/>
      <c r="I21" s="46">
        <f>SUM(I18:I20)</f>
        <v>0</v>
      </c>
      <c r="J21" s="47"/>
      <c r="K21" s="48"/>
      <c r="L21" s="49">
        <f>SUM(L18:L20)</f>
        <v>0</v>
      </c>
      <c r="M21" s="33">
        <f>I21+L21</f>
        <v>0</v>
      </c>
    </row>
    <row r="22" spans="1:13" ht="3.75" customHeight="1" thickBot="1">
      <c r="A22" s="195"/>
      <c r="B22" s="209"/>
      <c r="C22" s="210"/>
      <c r="D22" s="210"/>
      <c r="E22" s="210"/>
      <c r="F22" s="210"/>
      <c r="G22" s="210"/>
      <c r="H22" s="210"/>
      <c r="I22" s="210"/>
      <c r="J22" s="210"/>
      <c r="K22" s="210"/>
      <c r="L22" s="210"/>
      <c r="M22" s="211"/>
    </row>
    <row r="23" spans="1:13" ht="15.75" thickBot="1">
      <c r="A23" s="196"/>
      <c r="B23" s="50">
        <v>10</v>
      </c>
      <c r="C23" s="175" t="s">
        <v>128</v>
      </c>
      <c r="D23" s="176"/>
      <c r="E23" s="176"/>
      <c r="F23" s="176"/>
      <c r="G23" s="176"/>
      <c r="H23" s="177"/>
      <c r="I23" s="51">
        <f>I10+I15+I21</f>
        <v>0</v>
      </c>
      <c r="J23" s="52"/>
      <c r="K23" s="31"/>
      <c r="L23" s="53">
        <f>L10+L15+L21</f>
        <v>0</v>
      </c>
      <c r="M23" s="33">
        <f>I23+L23</f>
        <v>0</v>
      </c>
    </row>
    <row r="24" spans="2:13" ht="15.75" thickBot="1">
      <c r="B24" s="54"/>
      <c r="C24" s="55"/>
      <c r="D24" s="55"/>
      <c r="E24" s="55"/>
      <c r="F24" s="55"/>
      <c r="G24" s="56"/>
      <c r="H24" s="57"/>
      <c r="I24" s="57"/>
      <c r="J24" s="56"/>
      <c r="K24" s="58"/>
      <c r="L24" s="58"/>
      <c r="M24" s="2"/>
    </row>
    <row r="25" spans="1:13" ht="15.75" thickBot="1">
      <c r="A25" s="194" t="s">
        <v>96</v>
      </c>
      <c r="B25" s="163" t="s">
        <v>2</v>
      </c>
      <c r="C25" s="164"/>
      <c r="D25" s="164"/>
      <c r="E25" s="164"/>
      <c r="F25" s="164"/>
      <c r="G25" s="164"/>
      <c r="H25" s="59" t="s">
        <v>3</v>
      </c>
      <c r="I25" s="60" t="s">
        <v>21</v>
      </c>
      <c r="J25" s="61" t="s">
        <v>22</v>
      </c>
      <c r="K25" s="58"/>
      <c r="L25" s="58"/>
      <c r="M25" s="2"/>
    </row>
    <row r="26" spans="1:13" ht="45.75" thickBot="1">
      <c r="A26" s="195"/>
      <c r="B26" s="201" t="s">
        <v>51</v>
      </c>
      <c r="C26" s="202"/>
      <c r="D26" s="202"/>
      <c r="E26" s="202"/>
      <c r="F26" s="202"/>
      <c r="G26" s="203"/>
      <c r="H26" s="14" t="s">
        <v>7</v>
      </c>
      <c r="I26" s="15" t="s">
        <v>48</v>
      </c>
      <c r="J26" s="14" t="s">
        <v>49</v>
      </c>
      <c r="K26" s="62"/>
      <c r="L26" s="62"/>
      <c r="M26" s="2"/>
    </row>
    <row r="27" spans="1:13" ht="15.75" thickBot="1">
      <c r="A27" s="195"/>
      <c r="B27" s="42">
        <v>11</v>
      </c>
      <c r="C27" s="168" t="s">
        <v>17</v>
      </c>
      <c r="D27" s="169"/>
      <c r="E27" s="169"/>
      <c r="F27" s="169"/>
      <c r="G27" s="170"/>
      <c r="H27" s="63">
        <v>40000</v>
      </c>
      <c r="I27" s="80">
        <v>0</v>
      </c>
      <c r="J27" s="64">
        <f>H27*I27</f>
        <v>0</v>
      </c>
      <c r="K27" s="62"/>
      <c r="L27" s="62"/>
      <c r="M27" s="2"/>
    </row>
    <row r="28" spans="1:13" ht="15.75" thickBot="1">
      <c r="A28" s="195"/>
      <c r="B28" s="42">
        <v>12</v>
      </c>
      <c r="C28" s="168" t="s">
        <v>18</v>
      </c>
      <c r="D28" s="169"/>
      <c r="E28" s="169"/>
      <c r="F28" s="169"/>
      <c r="G28" s="170"/>
      <c r="H28" s="63">
        <v>50000</v>
      </c>
      <c r="I28" s="80">
        <v>0</v>
      </c>
      <c r="J28" s="64">
        <f>H28*I28</f>
        <v>0</v>
      </c>
      <c r="K28" s="62"/>
      <c r="L28" s="62"/>
      <c r="M28" s="2"/>
    </row>
    <row r="29" spans="1:13" ht="15.75" thickBot="1">
      <c r="A29" s="195"/>
      <c r="B29" s="42">
        <v>13</v>
      </c>
      <c r="C29" s="168" t="s">
        <v>19</v>
      </c>
      <c r="D29" s="169"/>
      <c r="E29" s="169"/>
      <c r="F29" s="169"/>
      <c r="G29" s="170"/>
      <c r="H29" s="65">
        <v>40000</v>
      </c>
      <c r="I29" s="81">
        <v>0</v>
      </c>
      <c r="J29" s="66">
        <f>H29*I29</f>
        <v>0</v>
      </c>
      <c r="K29" s="62"/>
      <c r="L29" s="62"/>
      <c r="M29" s="2"/>
    </row>
    <row r="30" spans="1:13" ht="15.75" thickBot="1">
      <c r="A30" s="195"/>
      <c r="B30" s="42">
        <v>14</v>
      </c>
      <c r="C30" s="168" t="s">
        <v>139</v>
      </c>
      <c r="D30" s="169"/>
      <c r="E30" s="169"/>
      <c r="F30" s="169"/>
      <c r="G30" s="170"/>
      <c r="H30" s="113">
        <v>170000</v>
      </c>
      <c r="I30" s="81">
        <v>0</v>
      </c>
      <c r="J30" s="66">
        <f>H30*I30</f>
        <v>0</v>
      </c>
      <c r="K30" s="62"/>
      <c r="L30" s="62"/>
      <c r="M30" s="2"/>
    </row>
    <row r="31" spans="1:13" ht="3.75" customHeight="1" thickBot="1">
      <c r="A31" s="195"/>
      <c r="B31" s="230"/>
      <c r="C31" s="231"/>
      <c r="D31" s="231"/>
      <c r="E31" s="231"/>
      <c r="F31" s="231"/>
      <c r="G31" s="231"/>
      <c r="H31" s="231"/>
      <c r="I31" s="231"/>
      <c r="J31" s="232"/>
      <c r="K31" s="62"/>
      <c r="L31" s="62"/>
      <c r="M31" s="2"/>
    </row>
    <row r="32" spans="1:13" ht="15.75" thickBot="1">
      <c r="A32" s="196"/>
      <c r="B32" s="67">
        <v>15</v>
      </c>
      <c r="C32" s="172" t="s">
        <v>140</v>
      </c>
      <c r="D32" s="173"/>
      <c r="E32" s="173"/>
      <c r="F32" s="173"/>
      <c r="G32" s="173"/>
      <c r="H32" s="173"/>
      <c r="I32" s="174"/>
      <c r="J32" s="64">
        <f>SUM(J27:J30)</f>
        <v>0</v>
      </c>
      <c r="K32" s="62"/>
      <c r="L32" s="62"/>
      <c r="M32" s="2"/>
    </row>
    <row r="33" spans="1:13" ht="15.75" thickBot="1">
      <c r="A33" s="105"/>
      <c r="B33" s="237"/>
      <c r="C33" s="237"/>
      <c r="D33" s="237"/>
      <c r="E33" s="237"/>
      <c r="F33" s="237"/>
      <c r="G33" s="237"/>
      <c r="H33" s="237"/>
      <c r="I33" s="237"/>
      <c r="J33" s="237"/>
      <c r="K33" s="238"/>
      <c r="L33" s="238"/>
      <c r="M33" s="2"/>
    </row>
    <row r="34" spans="1:13" ht="15.75" thickBot="1">
      <c r="A34" s="194" t="s">
        <v>97</v>
      </c>
      <c r="B34" s="239" t="s">
        <v>2</v>
      </c>
      <c r="C34" s="240"/>
      <c r="D34" s="240"/>
      <c r="E34" s="240"/>
      <c r="F34" s="241"/>
      <c r="G34" s="61" t="s">
        <v>3</v>
      </c>
      <c r="H34" s="61" t="s">
        <v>21</v>
      </c>
      <c r="I34" s="106" t="s">
        <v>22</v>
      </c>
      <c r="K34" s="68"/>
      <c r="L34" s="68"/>
      <c r="M34" s="2"/>
    </row>
    <row r="35" spans="1:13" ht="30.75" thickBot="1">
      <c r="A35" s="195"/>
      <c r="B35" s="201" t="s">
        <v>20</v>
      </c>
      <c r="C35" s="202"/>
      <c r="D35" s="202"/>
      <c r="E35" s="202"/>
      <c r="F35" s="203"/>
      <c r="G35" s="14" t="s">
        <v>136</v>
      </c>
      <c r="H35" s="14" t="s">
        <v>42</v>
      </c>
      <c r="I35" s="14" t="s">
        <v>116</v>
      </c>
      <c r="K35" s="2"/>
      <c r="L35" s="2"/>
      <c r="M35" s="2"/>
    </row>
    <row r="36" spans="1:13" ht="15.75" thickBot="1">
      <c r="A36" s="195"/>
      <c r="B36" s="69">
        <v>16</v>
      </c>
      <c r="C36" s="190" t="s">
        <v>26</v>
      </c>
      <c r="D36" s="191"/>
      <c r="E36" s="191"/>
      <c r="F36" s="192"/>
      <c r="G36" s="83">
        <f>960*2</f>
        <v>1920</v>
      </c>
      <c r="H36" s="82">
        <v>0</v>
      </c>
      <c r="I36" s="71">
        <f>G36*H36</f>
        <v>0</v>
      </c>
      <c r="K36" s="2"/>
      <c r="L36" s="2"/>
      <c r="M36" s="2"/>
    </row>
    <row r="37" spans="1:13" ht="15.75" thickBot="1">
      <c r="A37" s="195"/>
      <c r="B37" s="69">
        <v>17</v>
      </c>
      <c r="C37" s="190" t="s">
        <v>27</v>
      </c>
      <c r="D37" s="191"/>
      <c r="E37" s="191"/>
      <c r="F37" s="192"/>
      <c r="G37" s="83">
        <f>960*2</f>
        <v>1920</v>
      </c>
      <c r="H37" s="82">
        <v>0</v>
      </c>
      <c r="I37" s="71">
        <f>G37*H37</f>
        <v>0</v>
      </c>
      <c r="K37" s="2"/>
      <c r="L37" s="2"/>
      <c r="M37" s="2"/>
    </row>
    <row r="38" spans="1:13" ht="15.75" thickBot="1">
      <c r="A38" s="195"/>
      <c r="B38" s="69">
        <v>18</v>
      </c>
      <c r="C38" s="190" t="s">
        <v>28</v>
      </c>
      <c r="D38" s="191"/>
      <c r="E38" s="191"/>
      <c r="F38" s="192"/>
      <c r="G38" s="83">
        <f>960*2</f>
        <v>1920</v>
      </c>
      <c r="H38" s="82">
        <v>0</v>
      </c>
      <c r="I38" s="71">
        <f>G38*H38</f>
        <v>0</v>
      </c>
      <c r="K38" s="2"/>
      <c r="L38" s="2"/>
      <c r="M38" s="2"/>
    </row>
    <row r="39" spans="1:13" ht="3.75" customHeight="1" thickBot="1">
      <c r="A39" s="195"/>
      <c r="B39" s="187"/>
      <c r="C39" s="188"/>
      <c r="D39" s="188"/>
      <c r="E39" s="188"/>
      <c r="F39" s="188"/>
      <c r="G39" s="188"/>
      <c r="H39" s="188"/>
      <c r="I39" s="189"/>
      <c r="K39" s="2"/>
      <c r="L39" s="2"/>
      <c r="M39" s="2"/>
    </row>
    <row r="40" spans="1:13" ht="15.75" thickBot="1">
      <c r="A40" s="196"/>
      <c r="B40" s="67">
        <v>19</v>
      </c>
      <c r="C40" s="172" t="s">
        <v>129</v>
      </c>
      <c r="D40" s="173"/>
      <c r="E40" s="173"/>
      <c r="F40" s="173"/>
      <c r="G40" s="173"/>
      <c r="H40" s="173"/>
      <c r="I40" s="72">
        <f>SUM(I36:I38)</f>
        <v>0</v>
      </c>
      <c r="K40" s="2"/>
      <c r="L40" s="2"/>
      <c r="M40" s="2"/>
    </row>
    <row r="41" spans="2:13" ht="15">
      <c r="B41" s="73"/>
      <c r="C41" s="74"/>
      <c r="D41" s="74"/>
      <c r="E41" s="74"/>
      <c r="F41" s="74"/>
      <c r="G41" s="74"/>
      <c r="H41" s="74"/>
      <c r="I41" s="74"/>
      <c r="J41" s="75"/>
      <c r="K41" s="2"/>
      <c r="L41" s="2"/>
      <c r="M41" s="2"/>
    </row>
    <row r="42" spans="2:13" ht="15.75" thickBot="1">
      <c r="B42" s="2"/>
      <c r="C42" s="162"/>
      <c r="D42" s="162"/>
      <c r="E42" s="162"/>
      <c r="F42" s="162"/>
      <c r="G42" s="2"/>
      <c r="H42" s="2"/>
      <c r="I42" s="2"/>
      <c r="J42" s="2"/>
      <c r="K42" s="2"/>
      <c r="L42" s="2"/>
      <c r="M42" s="2"/>
    </row>
    <row r="43" spans="1:13" ht="33.75" customHeight="1" thickBot="1" thickTop="1">
      <c r="A43" s="212">
        <v>20</v>
      </c>
      <c r="B43" s="213"/>
      <c r="C43" s="153" t="s">
        <v>130</v>
      </c>
      <c r="D43" s="153"/>
      <c r="E43" s="153"/>
      <c r="F43" s="153"/>
      <c r="G43" s="153"/>
      <c r="H43" s="153"/>
      <c r="I43" s="153"/>
      <c r="J43" s="153"/>
      <c r="K43" s="153"/>
      <c r="L43" s="204">
        <f>M23+J32+I40</f>
        <v>0</v>
      </c>
      <c r="M43" s="205"/>
    </row>
  </sheetData>
  <sheetProtection password="C13B" sheet="1"/>
  <mergeCells count="51">
    <mergeCell ref="A1:M1"/>
    <mergeCell ref="B8:B9"/>
    <mergeCell ref="G8:G9"/>
    <mergeCell ref="H8:H9"/>
    <mergeCell ref="I8:I9"/>
    <mergeCell ref="J8:J9"/>
    <mergeCell ref="C29:G29"/>
    <mergeCell ref="A25:A32"/>
    <mergeCell ref="A5:A23"/>
    <mergeCell ref="B22:M22"/>
    <mergeCell ref="C10:H10"/>
    <mergeCell ref="C21:H21"/>
    <mergeCell ref="K8:K9"/>
    <mergeCell ref="L8:L9"/>
    <mergeCell ref="C28:G28"/>
    <mergeCell ref="A3:M3"/>
    <mergeCell ref="B5:F5"/>
    <mergeCell ref="B6:F6"/>
    <mergeCell ref="B7:M7"/>
    <mergeCell ref="C9:F9"/>
    <mergeCell ref="A4:M4"/>
    <mergeCell ref="C23:H23"/>
    <mergeCell ref="B12:M12"/>
    <mergeCell ref="B31:J31"/>
    <mergeCell ref="C15:H15"/>
    <mergeCell ref="B17:M17"/>
    <mergeCell ref="C18:F18"/>
    <mergeCell ref="C19:F19"/>
    <mergeCell ref="B25:G25"/>
    <mergeCell ref="B26:G26"/>
    <mergeCell ref="C27:G27"/>
    <mergeCell ref="L43:M43"/>
    <mergeCell ref="C37:F37"/>
    <mergeCell ref="C38:F38"/>
    <mergeCell ref="C42:F42"/>
    <mergeCell ref="M8:M9"/>
    <mergeCell ref="C8:F8"/>
    <mergeCell ref="C13:F13"/>
    <mergeCell ref="C14:F14"/>
    <mergeCell ref="C20:F20"/>
    <mergeCell ref="B39:I39"/>
    <mergeCell ref="A43:B43"/>
    <mergeCell ref="A34:A40"/>
    <mergeCell ref="C36:F36"/>
    <mergeCell ref="B35:F35"/>
    <mergeCell ref="C40:H40"/>
    <mergeCell ref="C30:G30"/>
    <mergeCell ref="C43:K43"/>
    <mergeCell ref="C32:I32"/>
    <mergeCell ref="B33:L33"/>
    <mergeCell ref="B34:F34"/>
  </mergeCells>
  <printOptions horizontalCentered="1"/>
  <pageMargins left="0.45" right="0.45" top="1.25" bottom="0.5" header="0.5" footer="0.3"/>
  <pageSetup horizontalDpi="600" verticalDpi="600" orientation="portrait" scale="74" r:id="rId1"/>
  <headerFooter>
    <oddHeader>&amp;C&amp;"-,Bold"&amp;12MARYLAND STATE DEPARTMENT OF HUMAN RESOURCES
CHILD SUPPORT ENFORCEMENT ADMINISTRATION&amp;R&amp;"-,Bold"CSEA/SDU-14-001-S
Attachment A
Page 5 of 8</oddHeader>
  </headerFooter>
</worksheet>
</file>

<file path=xl/worksheets/sheet7.xml><?xml version="1.0" encoding="utf-8"?>
<worksheet xmlns="http://schemas.openxmlformats.org/spreadsheetml/2006/main" xmlns:r="http://schemas.openxmlformats.org/officeDocument/2006/relationships">
  <dimension ref="A1:M43"/>
  <sheetViews>
    <sheetView zoomScalePageLayoutView="0" workbookViewId="0" topLeftCell="A1">
      <selection activeCell="H8" sqref="H8:H9"/>
    </sheetView>
  </sheetViews>
  <sheetFormatPr defaultColWidth="9.140625" defaultRowHeight="15"/>
  <cols>
    <col min="1" max="2" width="3.7109375" style="0" customWidth="1"/>
    <col min="3" max="6" width="7.7109375" style="0" customWidth="1"/>
    <col min="7" max="7" width="11.7109375" style="0" customWidth="1"/>
    <col min="8" max="8" width="10.7109375" style="0" customWidth="1"/>
    <col min="9" max="9" width="12.7109375" style="0" customWidth="1"/>
    <col min="10" max="10" width="11.7109375" style="0" customWidth="1"/>
    <col min="11" max="11" width="10.7109375" style="0" customWidth="1"/>
    <col min="12" max="12" width="12.7109375" style="0" customWidth="1"/>
    <col min="13" max="13" width="14.7109375" style="0" customWidth="1"/>
  </cols>
  <sheetData>
    <row r="1" spans="1:13" ht="18.75">
      <c r="A1" s="131" t="s">
        <v>80</v>
      </c>
      <c r="B1" s="131"/>
      <c r="C1" s="131"/>
      <c r="D1" s="131"/>
      <c r="E1" s="131"/>
      <c r="F1" s="131"/>
      <c r="G1" s="131"/>
      <c r="H1" s="131"/>
      <c r="I1" s="131"/>
      <c r="J1" s="131"/>
      <c r="K1" s="131"/>
      <c r="L1" s="131"/>
      <c r="M1" s="131"/>
    </row>
    <row r="2" spans="2:13" ht="8.25" customHeight="1">
      <c r="B2" s="2"/>
      <c r="C2" s="2"/>
      <c r="D2" s="2"/>
      <c r="E2" s="2"/>
      <c r="F2" s="2"/>
      <c r="G2" s="2"/>
      <c r="H2" s="2"/>
      <c r="I2" s="2"/>
      <c r="J2" s="2"/>
      <c r="K2" s="2"/>
      <c r="L2" s="2"/>
      <c r="M2" s="2"/>
    </row>
    <row r="3" spans="1:13" ht="18.75">
      <c r="A3" s="217" t="s">
        <v>103</v>
      </c>
      <c r="B3" s="217"/>
      <c r="C3" s="217"/>
      <c r="D3" s="217"/>
      <c r="E3" s="217"/>
      <c r="F3" s="217"/>
      <c r="G3" s="217"/>
      <c r="H3" s="217"/>
      <c r="I3" s="217"/>
      <c r="J3" s="217"/>
      <c r="K3" s="217"/>
      <c r="L3" s="217"/>
      <c r="M3" s="217"/>
    </row>
    <row r="4" spans="1:13" ht="124.5" customHeight="1" thickBot="1">
      <c r="A4" s="193" t="s">
        <v>146</v>
      </c>
      <c r="B4" s="193"/>
      <c r="C4" s="193"/>
      <c r="D4" s="193"/>
      <c r="E4" s="193"/>
      <c r="F4" s="193"/>
      <c r="G4" s="193"/>
      <c r="H4" s="193"/>
      <c r="I4" s="193"/>
      <c r="J4" s="193"/>
      <c r="K4" s="193"/>
      <c r="L4" s="193"/>
      <c r="M4" s="193"/>
    </row>
    <row r="5" spans="1:13" ht="15" customHeight="1" thickBot="1">
      <c r="A5" s="194" t="s">
        <v>95</v>
      </c>
      <c r="B5" s="163" t="s">
        <v>2</v>
      </c>
      <c r="C5" s="164"/>
      <c r="D5" s="164"/>
      <c r="E5" s="164"/>
      <c r="F5" s="218"/>
      <c r="G5" s="11" t="s">
        <v>3</v>
      </c>
      <c r="H5" s="11" t="s">
        <v>21</v>
      </c>
      <c r="I5" s="11" t="s">
        <v>22</v>
      </c>
      <c r="J5" s="11" t="s">
        <v>23</v>
      </c>
      <c r="K5" s="11" t="s">
        <v>24</v>
      </c>
      <c r="L5" s="12" t="s">
        <v>25</v>
      </c>
      <c r="M5" s="13" t="s">
        <v>45</v>
      </c>
    </row>
    <row r="6" spans="1:13" ht="63" customHeight="1" thickBot="1">
      <c r="A6" s="195"/>
      <c r="B6" s="224" t="s">
        <v>6</v>
      </c>
      <c r="C6" s="225"/>
      <c r="D6" s="225"/>
      <c r="E6" s="225"/>
      <c r="F6" s="226"/>
      <c r="G6" s="14" t="s">
        <v>39</v>
      </c>
      <c r="H6" s="14" t="s">
        <v>47</v>
      </c>
      <c r="I6" s="16" t="s">
        <v>44</v>
      </c>
      <c r="J6" s="17" t="s">
        <v>40</v>
      </c>
      <c r="K6" s="14" t="s">
        <v>47</v>
      </c>
      <c r="L6" s="18" t="s">
        <v>43</v>
      </c>
      <c r="M6" s="17" t="s">
        <v>46</v>
      </c>
    </row>
    <row r="7" spans="1:13" ht="15.75" thickBot="1">
      <c r="A7" s="195"/>
      <c r="B7" s="206" t="s">
        <v>41</v>
      </c>
      <c r="C7" s="207"/>
      <c r="D7" s="207"/>
      <c r="E7" s="207"/>
      <c r="F7" s="207"/>
      <c r="G7" s="207"/>
      <c r="H7" s="207"/>
      <c r="I7" s="207"/>
      <c r="J7" s="207"/>
      <c r="K7" s="207"/>
      <c r="L7" s="207"/>
      <c r="M7" s="208"/>
    </row>
    <row r="8" spans="1:13" ht="15.75" thickBot="1">
      <c r="A8" s="195"/>
      <c r="B8" s="199">
        <v>1</v>
      </c>
      <c r="C8" s="233" t="s">
        <v>9</v>
      </c>
      <c r="D8" s="233"/>
      <c r="E8" s="233"/>
      <c r="F8" s="234"/>
      <c r="G8" s="197" t="s">
        <v>93</v>
      </c>
      <c r="H8" s="144">
        <v>0</v>
      </c>
      <c r="I8" s="142">
        <f>3113500*H8</f>
        <v>0</v>
      </c>
      <c r="J8" s="235" t="s">
        <v>99</v>
      </c>
      <c r="K8" s="144">
        <v>0</v>
      </c>
      <c r="L8" s="146">
        <f>(3456500-3113500)*K8</f>
        <v>0</v>
      </c>
      <c r="M8" s="148">
        <f>I8+L8</f>
        <v>0</v>
      </c>
    </row>
    <row r="9" spans="1:13" ht="15.75" thickBot="1">
      <c r="A9" s="195"/>
      <c r="B9" s="200"/>
      <c r="C9" s="165" t="s">
        <v>8</v>
      </c>
      <c r="D9" s="166"/>
      <c r="E9" s="166"/>
      <c r="F9" s="167"/>
      <c r="G9" s="198"/>
      <c r="H9" s="145"/>
      <c r="I9" s="143"/>
      <c r="J9" s="236"/>
      <c r="K9" s="145"/>
      <c r="L9" s="147"/>
      <c r="M9" s="149"/>
    </row>
    <row r="10" spans="1:13" ht="16.5" thickBot="1" thickTop="1">
      <c r="A10" s="195"/>
      <c r="B10" s="28">
        <v>2</v>
      </c>
      <c r="C10" s="150" t="s">
        <v>38</v>
      </c>
      <c r="D10" s="151"/>
      <c r="E10" s="151"/>
      <c r="F10" s="151"/>
      <c r="G10" s="151"/>
      <c r="H10" s="152"/>
      <c r="I10" s="29">
        <f>I8+I9</f>
        <v>0</v>
      </c>
      <c r="J10" s="30"/>
      <c r="K10" s="31"/>
      <c r="L10" s="32">
        <f>L8+L9</f>
        <v>0</v>
      </c>
      <c r="M10" s="33">
        <f>I10+L10</f>
        <v>0</v>
      </c>
    </row>
    <row r="11" spans="1:13" ht="4.5" customHeight="1" thickBot="1">
      <c r="A11" s="195"/>
      <c r="B11" s="96"/>
      <c r="C11" s="97"/>
      <c r="D11" s="97"/>
      <c r="E11" s="97"/>
      <c r="F11" s="97"/>
      <c r="G11" s="97"/>
      <c r="H11" s="97"/>
      <c r="I11" s="57"/>
      <c r="J11" s="57"/>
      <c r="K11" s="57"/>
      <c r="L11" s="57"/>
      <c r="M11" s="104"/>
    </row>
    <row r="12" spans="1:13" ht="15.75" thickBot="1">
      <c r="A12" s="195"/>
      <c r="B12" s="206" t="s">
        <v>11</v>
      </c>
      <c r="C12" s="207"/>
      <c r="D12" s="207"/>
      <c r="E12" s="207"/>
      <c r="F12" s="207"/>
      <c r="G12" s="207"/>
      <c r="H12" s="207"/>
      <c r="I12" s="207"/>
      <c r="J12" s="207"/>
      <c r="K12" s="207"/>
      <c r="L12" s="207"/>
      <c r="M12" s="208"/>
    </row>
    <row r="13" spans="1:13" ht="30.75" thickBot="1">
      <c r="A13" s="195"/>
      <c r="B13" s="19">
        <v>3</v>
      </c>
      <c r="C13" s="157" t="s">
        <v>10</v>
      </c>
      <c r="D13" s="157"/>
      <c r="E13" s="157"/>
      <c r="F13" s="158"/>
      <c r="G13" s="34" t="s">
        <v>34</v>
      </c>
      <c r="H13" s="76">
        <v>0</v>
      </c>
      <c r="I13" s="35">
        <f>5000*H13</f>
        <v>0</v>
      </c>
      <c r="J13" s="36" t="s">
        <v>36</v>
      </c>
      <c r="K13" s="76">
        <v>0</v>
      </c>
      <c r="L13" s="22">
        <f>(10000-5000)*K13</f>
        <v>0</v>
      </c>
      <c r="M13" s="33">
        <f>I13+L13</f>
        <v>0</v>
      </c>
    </row>
    <row r="14" spans="1:13" ht="30.75" thickBot="1">
      <c r="A14" s="195"/>
      <c r="B14" s="23">
        <v>4</v>
      </c>
      <c r="C14" s="159" t="s">
        <v>12</v>
      </c>
      <c r="D14" s="160"/>
      <c r="E14" s="160"/>
      <c r="F14" s="161"/>
      <c r="G14" s="37" t="s">
        <v>35</v>
      </c>
      <c r="H14" s="77">
        <v>0</v>
      </c>
      <c r="I14" s="38">
        <f>110000*H14</f>
        <v>0</v>
      </c>
      <c r="J14" s="39" t="s">
        <v>37</v>
      </c>
      <c r="K14" s="77">
        <v>0</v>
      </c>
      <c r="L14" s="26">
        <f>(120000-110000)*K14</f>
        <v>0</v>
      </c>
      <c r="M14" s="27">
        <f>I14+L14</f>
        <v>0</v>
      </c>
    </row>
    <row r="15" spans="1:13" ht="16.5" thickBot="1" thickTop="1">
      <c r="A15" s="195"/>
      <c r="B15" s="28">
        <v>5</v>
      </c>
      <c r="C15" s="150" t="s">
        <v>38</v>
      </c>
      <c r="D15" s="151"/>
      <c r="E15" s="151"/>
      <c r="F15" s="151"/>
      <c r="G15" s="151"/>
      <c r="H15" s="152"/>
      <c r="I15" s="40">
        <f>I13+I14</f>
        <v>0</v>
      </c>
      <c r="J15" s="30"/>
      <c r="K15" s="30"/>
      <c r="L15" s="32">
        <f>L13+L14</f>
        <v>0</v>
      </c>
      <c r="M15" s="33">
        <f>I15+L15</f>
        <v>0</v>
      </c>
    </row>
    <row r="16" spans="1:13" ht="3" customHeight="1" thickBot="1">
      <c r="A16" s="195"/>
      <c r="B16" s="96"/>
      <c r="C16" s="97"/>
      <c r="D16" s="97"/>
      <c r="E16" s="97"/>
      <c r="F16" s="97"/>
      <c r="G16" s="97"/>
      <c r="H16" s="97"/>
      <c r="I16" s="57"/>
      <c r="J16" s="57"/>
      <c r="K16" s="57"/>
      <c r="L16" s="57"/>
      <c r="M16" s="104"/>
    </row>
    <row r="17" spans="1:13" ht="15.75" thickBot="1">
      <c r="A17" s="195"/>
      <c r="B17" s="206" t="s">
        <v>14</v>
      </c>
      <c r="C17" s="207"/>
      <c r="D17" s="207"/>
      <c r="E17" s="207"/>
      <c r="F17" s="207"/>
      <c r="G17" s="207"/>
      <c r="H17" s="207"/>
      <c r="I17" s="207"/>
      <c r="J17" s="207"/>
      <c r="K17" s="207"/>
      <c r="L17" s="207"/>
      <c r="M17" s="208"/>
    </row>
    <row r="18" spans="1:13" ht="30.75" thickBot="1">
      <c r="A18" s="195"/>
      <c r="B18" s="19">
        <v>6</v>
      </c>
      <c r="C18" s="171" t="s">
        <v>13</v>
      </c>
      <c r="D18" s="157"/>
      <c r="E18" s="157"/>
      <c r="F18" s="158"/>
      <c r="G18" s="20" t="s">
        <v>29</v>
      </c>
      <c r="H18" s="78">
        <v>0</v>
      </c>
      <c r="I18" s="21">
        <f>1200*H18</f>
        <v>0</v>
      </c>
      <c r="J18" s="41" t="s">
        <v>31</v>
      </c>
      <c r="K18" s="78">
        <v>0</v>
      </c>
      <c r="L18" s="22">
        <f>(3400-1200)*K18</f>
        <v>0</v>
      </c>
      <c r="M18" s="33">
        <f>I18+L18</f>
        <v>0</v>
      </c>
    </row>
    <row r="19" spans="1:13" ht="30.75" thickBot="1">
      <c r="A19" s="195"/>
      <c r="B19" s="42">
        <v>7</v>
      </c>
      <c r="C19" s="178" t="s">
        <v>15</v>
      </c>
      <c r="D19" s="179"/>
      <c r="E19" s="179"/>
      <c r="F19" s="180"/>
      <c r="G19" s="20" t="s">
        <v>30</v>
      </c>
      <c r="H19" s="78">
        <v>0</v>
      </c>
      <c r="I19" s="21">
        <f>47400*H19</f>
        <v>0</v>
      </c>
      <c r="J19" s="41" t="s">
        <v>32</v>
      </c>
      <c r="K19" s="78">
        <v>0</v>
      </c>
      <c r="L19" s="43">
        <f>(52680-47400)*K19</f>
        <v>0</v>
      </c>
      <c r="M19" s="33">
        <f>I19+L19</f>
        <v>0</v>
      </c>
    </row>
    <row r="20" spans="1:13" ht="30.75" thickBot="1">
      <c r="A20" s="195"/>
      <c r="B20" s="23">
        <v>8</v>
      </c>
      <c r="C20" s="184" t="s">
        <v>16</v>
      </c>
      <c r="D20" s="185"/>
      <c r="E20" s="185"/>
      <c r="F20" s="186"/>
      <c r="G20" s="24" t="s">
        <v>50</v>
      </c>
      <c r="H20" s="79">
        <v>0</v>
      </c>
      <c r="I20" s="25">
        <f>77800*H20</f>
        <v>0</v>
      </c>
      <c r="J20" s="44" t="s">
        <v>33</v>
      </c>
      <c r="K20" s="79">
        <v>0</v>
      </c>
      <c r="L20" s="26">
        <f>(86500-77800)*K20</f>
        <v>0</v>
      </c>
      <c r="M20" s="27">
        <f>I20+L20</f>
        <v>0</v>
      </c>
    </row>
    <row r="21" spans="1:13" ht="16.5" thickBot="1" thickTop="1">
      <c r="A21" s="195"/>
      <c r="B21" s="45">
        <v>9</v>
      </c>
      <c r="C21" s="214" t="s">
        <v>38</v>
      </c>
      <c r="D21" s="215"/>
      <c r="E21" s="215"/>
      <c r="F21" s="215"/>
      <c r="G21" s="215"/>
      <c r="H21" s="216"/>
      <c r="I21" s="46">
        <f>SUM(I18:I20)</f>
        <v>0</v>
      </c>
      <c r="J21" s="47"/>
      <c r="K21" s="48"/>
      <c r="L21" s="49">
        <f>SUM(L18:L20)</f>
        <v>0</v>
      </c>
      <c r="M21" s="33">
        <f>I21+L21</f>
        <v>0</v>
      </c>
    </row>
    <row r="22" spans="1:13" ht="3.75" customHeight="1" thickBot="1">
      <c r="A22" s="195"/>
      <c r="B22" s="209"/>
      <c r="C22" s="210"/>
      <c r="D22" s="210"/>
      <c r="E22" s="210"/>
      <c r="F22" s="210"/>
      <c r="G22" s="210"/>
      <c r="H22" s="210"/>
      <c r="I22" s="210"/>
      <c r="J22" s="210"/>
      <c r="K22" s="210"/>
      <c r="L22" s="210"/>
      <c r="M22" s="211"/>
    </row>
    <row r="23" spans="1:13" ht="15.75" thickBot="1">
      <c r="A23" s="196"/>
      <c r="B23" s="50">
        <v>10</v>
      </c>
      <c r="C23" s="175" t="s">
        <v>131</v>
      </c>
      <c r="D23" s="176"/>
      <c r="E23" s="176"/>
      <c r="F23" s="176"/>
      <c r="G23" s="176"/>
      <c r="H23" s="177"/>
      <c r="I23" s="51">
        <f>I10+I15+I21</f>
        <v>0</v>
      </c>
      <c r="J23" s="52"/>
      <c r="K23" s="31"/>
      <c r="L23" s="53">
        <f>L10+L15+L21</f>
        <v>0</v>
      </c>
      <c r="M23" s="33">
        <f>I23+L23</f>
        <v>0</v>
      </c>
    </row>
    <row r="24" spans="2:13" ht="15.75" thickBot="1">
      <c r="B24" s="54"/>
      <c r="C24" s="55"/>
      <c r="D24" s="55"/>
      <c r="E24" s="55"/>
      <c r="F24" s="55"/>
      <c r="G24" s="56"/>
      <c r="H24" s="57"/>
      <c r="I24" s="57"/>
      <c r="J24" s="56"/>
      <c r="K24" s="58"/>
      <c r="L24" s="58"/>
      <c r="M24" s="2"/>
    </row>
    <row r="25" spans="1:13" ht="15" customHeight="1" thickBot="1">
      <c r="A25" s="194" t="s">
        <v>96</v>
      </c>
      <c r="B25" s="163" t="s">
        <v>2</v>
      </c>
      <c r="C25" s="164"/>
      <c r="D25" s="164"/>
      <c r="E25" s="164"/>
      <c r="F25" s="164"/>
      <c r="G25" s="164"/>
      <c r="H25" s="59" t="s">
        <v>3</v>
      </c>
      <c r="I25" s="60" t="s">
        <v>21</v>
      </c>
      <c r="J25" s="61" t="s">
        <v>22</v>
      </c>
      <c r="K25" s="58"/>
      <c r="L25" s="58"/>
      <c r="M25" s="2"/>
    </row>
    <row r="26" spans="1:13" ht="45.75" thickBot="1">
      <c r="A26" s="195"/>
      <c r="B26" s="201" t="s">
        <v>51</v>
      </c>
      <c r="C26" s="202"/>
      <c r="D26" s="202"/>
      <c r="E26" s="202"/>
      <c r="F26" s="202"/>
      <c r="G26" s="203"/>
      <c r="H26" s="14" t="s">
        <v>7</v>
      </c>
      <c r="I26" s="15" t="s">
        <v>48</v>
      </c>
      <c r="J26" s="14" t="s">
        <v>49</v>
      </c>
      <c r="K26" s="62"/>
      <c r="L26" s="62"/>
      <c r="M26" s="2"/>
    </row>
    <row r="27" spans="1:13" ht="15.75" thickBot="1">
      <c r="A27" s="195"/>
      <c r="B27" s="42">
        <v>11</v>
      </c>
      <c r="C27" s="168" t="s">
        <v>17</v>
      </c>
      <c r="D27" s="169"/>
      <c r="E27" s="169"/>
      <c r="F27" s="169"/>
      <c r="G27" s="170"/>
      <c r="H27" s="63">
        <v>40000</v>
      </c>
      <c r="I27" s="80">
        <v>0</v>
      </c>
      <c r="J27" s="64">
        <f>H27*I27</f>
        <v>0</v>
      </c>
      <c r="K27" s="62"/>
      <c r="L27" s="62"/>
      <c r="M27" s="2"/>
    </row>
    <row r="28" spans="1:13" ht="15.75" thickBot="1">
      <c r="A28" s="195"/>
      <c r="B28" s="42">
        <v>12</v>
      </c>
      <c r="C28" s="168" t="s">
        <v>18</v>
      </c>
      <c r="D28" s="169"/>
      <c r="E28" s="169"/>
      <c r="F28" s="169"/>
      <c r="G28" s="170"/>
      <c r="H28" s="63">
        <v>50000</v>
      </c>
      <c r="I28" s="80">
        <v>0</v>
      </c>
      <c r="J28" s="64">
        <f>H28*I28</f>
        <v>0</v>
      </c>
      <c r="K28" s="62"/>
      <c r="L28" s="62"/>
      <c r="M28" s="2"/>
    </row>
    <row r="29" spans="1:13" ht="15.75" thickBot="1">
      <c r="A29" s="195"/>
      <c r="B29" s="42">
        <v>13</v>
      </c>
      <c r="C29" s="168" t="s">
        <v>19</v>
      </c>
      <c r="D29" s="169"/>
      <c r="E29" s="169"/>
      <c r="F29" s="169"/>
      <c r="G29" s="170"/>
      <c r="H29" s="65">
        <v>40000</v>
      </c>
      <c r="I29" s="81">
        <v>0</v>
      </c>
      <c r="J29" s="66">
        <f>H29*I29</f>
        <v>0</v>
      </c>
      <c r="K29" s="62"/>
      <c r="L29" s="62"/>
      <c r="M29" s="2"/>
    </row>
    <row r="30" spans="1:13" ht="15.75" thickBot="1">
      <c r="A30" s="195"/>
      <c r="B30" s="42">
        <v>14</v>
      </c>
      <c r="C30" s="168" t="s">
        <v>139</v>
      </c>
      <c r="D30" s="169"/>
      <c r="E30" s="169"/>
      <c r="F30" s="169"/>
      <c r="G30" s="170"/>
      <c r="H30" s="113">
        <v>170000</v>
      </c>
      <c r="I30" s="81">
        <v>0</v>
      </c>
      <c r="J30" s="66">
        <f>H30*I30</f>
        <v>0</v>
      </c>
      <c r="K30" s="62"/>
      <c r="L30" s="62"/>
      <c r="M30" s="2"/>
    </row>
    <row r="31" spans="1:13" ht="3" customHeight="1" thickBot="1">
      <c r="A31" s="195"/>
      <c r="B31" s="230"/>
      <c r="C31" s="231"/>
      <c r="D31" s="231"/>
      <c r="E31" s="231"/>
      <c r="F31" s="231"/>
      <c r="G31" s="231"/>
      <c r="H31" s="231"/>
      <c r="I31" s="231"/>
      <c r="J31" s="232"/>
      <c r="K31" s="62"/>
      <c r="L31" s="62"/>
      <c r="M31" s="2"/>
    </row>
    <row r="32" spans="1:13" ht="15.75" thickBot="1">
      <c r="A32" s="196"/>
      <c r="B32" s="67">
        <v>15</v>
      </c>
      <c r="C32" s="172" t="s">
        <v>141</v>
      </c>
      <c r="D32" s="173"/>
      <c r="E32" s="173"/>
      <c r="F32" s="173"/>
      <c r="G32" s="173"/>
      <c r="H32" s="173"/>
      <c r="I32" s="174"/>
      <c r="J32" s="64">
        <f>SUM(J27:J30)</f>
        <v>0</v>
      </c>
      <c r="K32" s="62"/>
      <c r="L32" s="62"/>
      <c r="M32" s="2"/>
    </row>
    <row r="33" spans="1:13" ht="15.75" thickBot="1">
      <c r="A33" s="105"/>
      <c r="B33" s="237"/>
      <c r="C33" s="237"/>
      <c r="D33" s="237"/>
      <c r="E33" s="237"/>
      <c r="F33" s="237"/>
      <c r="G33" s="237"/>
      <c r="H33" s="237"/>
      <c r="I33" s="237"/>
      <c r="J33" s="237"/>
      <c r="K33" s="238"/>
      <c r="L33" s="238"/>
      <c r="M33" s="2"/>
    </row>
    <row r="34" spans="1:13" ht="15" customHeight="1" thickBot="1">
      <c r="A34" s="194" t="s">
        <v>97</v>
      </c>
      <c r="B34" s="239" t="s">
        <v>2</v>
      </c>
      <c r="C34" s="240"/>
      <c r="D34" s="240"/>
      <c r="E34" s="240"/>
      <c r="F34" s="241"/>
      <c r="G34" s="61" t="s">
        <v>3</v>
      </c>
      <c r="H34" s="61" t="s">
        <v>21</v>
      </c>
      <c r="I34" s="106" t="s">
        <v>22</v>
      </c>
      <c r="K34" s="68"/>
      <c r="L34" s="68"/>
      <c r="M34" s="2"/>
    </row>
    <row r="35" spans="1:13" ht="30.75" thickBot="1">
      <c r="A35" s="195"/>
      <c r="B35" s="201" t="s">
        <v>20</v>
      </c>
      <c r="C35" s="202"/>
      <c r="D35" s="202"/>
      <c r="E35" s="202"/>
      <c r="F35" s="203"/>
      <c r="G35" s="14" t="s">
        <v>136</v>
      </c>
      <c r="H35" s="14" t="s">
        <v>42</v>
      </c>
      <c r="I35" s="14" t="s">
        <v>116</v>
      </c>
      <c r="K35" s="2"/>
      <c r="L35" s="2"/>
      <c r="M35" s="2"/>
    </row>
    <row r="36" spans="1:13" ht="15.75" thickBot="1">
      <c r="A36" s="195"/>
      <c r="B36" s="69">
        <v>16</v>
      </c>
      <c r="C36" s="190" t="s">
        <v>26</v>
      </c>
      <c r="D36" s="191"/>
      <c r="E36" s="191"/>
      <c r="F36" s="192"/>
      <c r="G36" s="83">
        <f>960*2</f>
        <v>1920</v>
      </c>
      <c r="H36" s="82">
        <v>0</v>
      </c>
      <c r="I36" s="71">
        <f>G36*H36</f>
        <v>0</v>
      </c>
      <c r="K36" s="2"/>
      <c r="L36" s="2"/>
      <c r="M36" s="2"/>
    </row>
    <row r="37" spans="1:13" ht="15.75" thickBot="1">
      <c r="A37" s="195"/>
      <c r="B37" s="69">
        <v>17</v>
      </c>
      <c r="C37" s="190" t="s">
        <v>27</v>
      </c>
      <c r="D37" s="191"/>
      <c r="E37" s="191"/>
      <c r="F37" s="192"/>
      <c r="G37" s="83">
        <f>960*2</f>
        <v>1920</v>
      </c>
      <c r="H37" s="82">
        <v>0</v>
      </c>
      <c r="I37" s="71">
        <f>G37*H37</f>
        <v>0</v>
      </c>
      <c r="K37" s="2"/>
      <c r="L37" s="2"/>
      <c r="M37" s="2"/>
    </row>
    <row r="38" spans="1:13" ht="15.75" thickBot="1">
      <c r="A38" s="195"/>
      <c r="B38" s="69">
        <v>18</v>
      </c>
      <c r="C38" s="190" t="s">
        <v>28</v>
      </c>
      <c r="D38" s="191"/>
      <c r="E38" s="191"/>
      <c r="F38" s="192"/>
      <c r="G38" s="83">
        <f>960*2</f>
        <v>1920</v>
      </c>
      <c r="H38" s="82">
        <v>0</v>
      </c>
      <c r="I38" s="71">
        <f>G38*H38</f>
        <v>0</v>
      </c>
      <c r="K38" s="2"/>
      <c r="L38" s="2"/>
      <c r="M38" s="2"/>
    </row>
    <row r="39" spans="1:13" ht="3" customHeight="1" thickBot="1">
      <c r="A39" s="195"/>
      <c r="B39" s="187"/>
      <c r="C39" s="188"/>
      <c r="D39" s="188"/>
      <c r="E39" s="188"/>
      <c r="F39" s="188"/>
      <c r="G39" s="188"/>
      <c r="H39" s="188"/>
      <c r="I39" s="189"/>
      <c r="K39" s="2"/>
      <c r="L39" s="2"/>
      <c r="M39" s="2"/>
    </row>
    <row r="40" spans="1:13" ht="15.75" thickBot="1">
      <c r="A40" s="196"/>
      <c r="B40" s="67">
        <v>19</v>
      </c>
      <c r="C40" s="172" t="s">
        <v>132</v>
      </c>
      <c r="D40" s="173"/>
      <c r="E40" s="173"/>
      <c r="F40" s="173"/>
      <c r="G40" s="173"/>
      <c r="H40" s="173"/>
      <c r="I40" s="72">
        <f>SUM(I36:I38)</f>
        <v>0</v>
      </c>
      <c r="K40" s="2"/>
      <c r="L40" s="2"/>
      <c r="M40" s="2"/>
    </row>
    <row r="41" spans="2:13" ht="15">
      <c r="B41" s="73"/>
      <c r="C41" s="74"/>
      <c r="D41" s="74"/>
      <c r="E41" s="74"/>
      <c r="F41" s="74"/>
      <c r="G41" s="74"/>
      <c r="H41" s="74"/>
      <c r="I41" s="74"/>
      <c r="J41" s="75"/>
      <c r="K41" s="2"/>
      <c r="L41" s="2"/>
      <c r="M41" s="2"/>
    </row>
    <row r="42" spans="2:13" ht="15.75" thickBot="1">
      <c r="B42" s="2"/>
      <c r="C42" s="162"/>
      <c r="D42" s="162"/>
      <c r="E42" s="162"/>
      <c r="F42" s="162"/>
      <c r="G42" s="2"/>
      <c r="H42" s="2"/>
      <c r="I42" s="2"/>
      <c r="J42" s="2"/>
      <c r="K42" s="2"/>
      <c r="L42" s="2"/>
      <c r="M42" s="2"/>
    </row>
    <row r="43" spans="1:13" ht="32.25" customHeight="1" thickBot="1" thickTop="1">
      <c r="A43" s="212">
        <v>20</v>
      </c>
      <c r="B43" s="213"/>
      <c r="C43" s="153" t="s">
        <v>133</v>
      </c>
      <c r="D43" s="153"/>
      <c r="E43" s="153"/>
      <c r="F43" s="153"/>
      <c r="G43" s="153"/>
      <c r="H43" s="153"/>
      <c r="I43" s="153"/>
      <c r="J43" s="153"/>
      <c r="K43" s="153"/>
      <c r="L43" s="204">
        <f>M23+J32+I40</f>
        <v>0</v>
      </c>
      <c r="M43" s="205"/>
    </row>
  </sheetData>
  <sheetProtection password="C13B" sheet="1"/>
  <mergeCells count="51">
    <mergeCell ref="A1:M1"/>
    <mergeCell ref="A4:M4"/>
    <mergeCell ref="A43:B43"/>
    <mergeCell ref="A34:A40"/>
    <mergeCell ref="A25:A32"/>
    <mergeCell ref="A5:A23"/>
    <mergeCell ref="B8:B9"/>
    <mergeCell ref="G8:G9"/>
    <mergeCell ref="H8:H9"/>
    <mergeCell ref="I8:I9"/>
    <mergeCell ref="J8:J9"/>
    <mergeCell ref="K8:K9"/>
    <mergeCell ref="L8:L9"/>
    <mergeCell ref="M8:M9"/>
    <mergeCell ref="C8:F8"/>
    <mergeCell ref="B5:F5"/>
    <mergeCell ref="B6:F6"/>
    <mergeCell ref="B7:M7"/>
    <mergeCell ref="A3:M3"/>
    <mergeCell ref="B22:M22"/>
    <mergeCell ref="C9:F9"/>
    <mergeCell ref="C10:H10"/>
    <mergeCell ref="B12:M12"/>
    <mergeCell ref="C13:F13"/>
    <mergeCell ref="C14:F14"/>
    <mergeCell ref="C15:H15"/>
    <mergeCell ref="B17:M17"/>
    <mergeCell ref="C18:F18"/>
    <mergeCell ref="C19:F19"/>
    <mergeCell ref="C20:F20"/>
    <mergeCell ref="C21:H21"/>
    <mergeCell ref="C36:F36"/>
    <mergeCell ref="C23:H23"/>
    <mergeCell ref="B25:G25"/>
    <mergeCell ref="B26:G26"/>
    <mergeCell ref="C27:G27"/>
    <mergeCell ref="C28:G28"/>
    <mergeCell ref="C30:G30"/>
    <mergeCell ref="B31:J31"/>
    <mergeCell ref="C32:I32"/>
    <mergeCell ref="B33:L33"/>
    <mergeCell ref="B34:F34"/>
    <mergeCell ref="B35:F35"/>
    <mergeCell ref="C29:G29"/>
    <mergeCell ref="C43:K43"/>
    <mergeCell ref="L43:M43"/>
    <mergeCell ref="C37:F37"/>
    <mergeCell ref="C38:F38"/>
    <mergeCell ref="C42:F42"/>
    <mergeCell ref="C40:H40"/>
    <mergeCell ref="B39:I39"/>
  </mergeCells>
  <printOptions horizontalCentered="1"/>
  <pageMargins left="0.45" right="0.45" top="1.25" bottom="0.5" header="0.5" footer="0.3"/>
  <pageSetup horizontalDpi="600" verticalDpi="600" orientation="portrait" scale="74" r:id="rId1"/>
  <headerFooter>
    <oddHeader>&amp;C&amp;"-,Bold"&amp;12MARYLAND STATE DEPARTMENT OF HUMAN RESOURCES
CHILD SUPPORT ENFORCEMENT ADMINISTRATION&amp;R&amp;"-,Bold"CSEA/SDU-14-001-S
Attachment A
Page 6 of 8</oddHeader>
  </headerFooter>
</worksheet>
</file>

<file path=xl/worksheets/sheet8.xml><?xml version="1.0" encoding="utf-8"?>
<worksheet xmlns="http://schemas.openxmlformats.org/spreadsheetml/2006/main" xmlns:r="http://schemas.openxmlformats.org/officeDocument/2006/relationships">
  <dimension ref="A1:M43"/>
  <sheetViews>
    <sheetView zoomScalePageLayoutView="0" workbookViewId="0" topLeftCell="A1">
      <selection activeCell="H8" sqref="H8:H9"/>
    </sheetView>
  </sheetViews>
  <sheetFormatPr defaultColWidth="9.140625" defaultRowHeight="15"/>
  <cols>
    <col min="1" max="2" width="3.7109375" style="0" customWidth="1"/>
    <col min="3" max="6" width="7.7109375" style="0" customWidth="1"/>
    <col min="7" max="7" width="11.7109375" style="0" customWidth="1"/>
    <col min="8" max="8" width="10.7109375" style="0" customWidth="1"/>
    <col min="9" max="9" width="12.7109375" style="0" customWidth="1"/>
    <col min="10" max="10" width="11.7109375" style="0" customWidth="1"/>
    <col min="11" max="11" width="10.7109375" style="0" customWidth="1"/>
    <col min="12" max="12" width="12.7109375" style="0" customWidth="1"/>
    <col min="13" max="13" width="14.7109375" style="0" customWidth="1"/>
  </cols>
  <sheetData>
    <row r="1" spans="1:13" ht="18.75">
      <c r="A1" s="131" t="s">
        <v>80</v>
      </c>
      <c r="B1" s="131"/>
      <c r="C1" s="131"/>
      <c r="D1" s="131"/>
      <c r="E1" s="131"/>
      <c r="F1" s="131"/>
      <c r="G1" s="131"/>
      <c r="H1" s="131"/>
      <c r="I1" s="131"/>
      <c r="J1" s="131"/>
      <c r="K1" s="131"/>
      <c r="L1" s="131"/>
      <c r="M1" s="131"/>
    </row>
    <row r="2" spans="2:13" ht="7.5" customHeight="1">
      <c r="B2" s="2"/>
      <c r="C2" s="2"/>
      <c r="D2" s="2"/>
      <c r="E2" s="2"/>
      <c r="F2" s="2"/>
      <c r="G2" s="2"/>
      <c r="H2" s="2"/>
      <c r="I2" s="2"/>
      <c r="J2" s="2"/>
      <c r="K2" s="2"/>
      <c r="L2" s="2"/>
      <c r="M2" s="2"/>
    </row>
    <row r="3" spans="1:13" ht="18.75">
      <c r="A3" s="217" t="s">
        <v>52</v>
      </c>
      <c r="B3" s="217"/>
      <c r="C3" s="217"/>
      <c r="D3" s="217"/>
      <c r="E3" s="217"/>
      <c r="F3" s="217"/>
      <c r="G3" s="217"/>
      <c r="H3" s="217"/>
      <c r="I3" s="217"/>
      <c r="J3" s="217"/>
      <c r="K3" s="217"/>
      <c r="L3" s="217"/>
      <c r="M3" s="217"/>
    </row>
    <row r="4" spans="1:13" ht="120.75" customHeight="1" thickBot="1">
      <c r="A4" s="193" t="s">
        <v>147</v>
      </c>
      <c r="B4" s="193"/>
      <c r="C4" s="193"/>
      <c r="D4" s="193"/>
      <c r="E4" s="193"/>
      <c r="F4" s="193"/>
      <c r="G4" s="193"/>
      <c r="H4" s="193"/>
      <c r="I4" s="193"/>
      <c r="J4" s="193"/>
      <c r="K4" s="193"/>
      <c r="L4" s="193"/>
      <c r="M4" s="193"/>
    </row>
    <row r="5" spans="1:13" ht="15.75" thickBot="1">
      <c r="A5" s="194" t="s">
        <v>95</v>
      </c>
      <c r="B5" s="163" t="s">
        <v>2</v>
      </c>
      <c r="C5" s="164"/>
      <c r="D5" s="164"/>
      <c r="E5" s="164"/>
      <c r="F5" s="218"/>
      <c r="G5" s="11" t="s">
        <v>3</v>
      </c>
      <c r="H5" s="11" t="s">
        <v>21</v>
      </c>
      <c r="I5" s="11" t="s">
        <v>22</v>
      </c>
      <c r="J5" s="11" t="s">
        <v>23</v>
      </c>
      <c r="K5" s="11" t="s">
        <v>24</v>
      </c>
      <c r="L5" s="12" t="s">
        <v>25</v>
      </c>
      <c r="M5" s="13" t="s">
        <v>45</v>
      </c>
    </row>
    <row r="6" spans="1:13" ht="72.75" thickBot="1">
      <c r="A6" s="195"/>
      <c r="B6" s="224" t="s">
        <v>6</v>
      </c>
      <c r="C6" s="225"/>
      <c r="D6" s="225"/>
      <c r="E6" s="225"/>
      <c r="F6" s="226"/>
      <c r="G6" s="14" t="s">
        <v>39</v>
      </c>
      <c r="H6" s="14" t="s">
        <v>47</v>
      </c>
      <c r="I6" s="16" t="s">
        <v>44</v>
      </c>
      <c r="J6" s="17" t="s">
        <v>40</v>
      </c>
      <c r="K6" s="14" t="s">
        <v>47</v>
      </c>
      <c r="L6" s="18" t="s">
        <v>43</v>
      </c>
      <c r="M6" s="17" t="s">
        <v>46</v>
      </c>
    </row>
    <row r="7" spans="1:13" ht="15.75" thickBot="1">
      <c r="A7" s="195"/>
      <c r="B7" s="206" t="s">
        <v>41</v>
      </c>
      <c r="C7" s="207"/>
      <c r="D7" s="207"/>
      <c r="E7" s="207"/>
      <c r="F7" s="207"/>
      <c r="G7" s="207"/>
      <c r="H7" s="207"/>
      <c r="I7" s="207"/>
      <c r="J7" s="207"/>
      <c r="K7" s="207"/>
      <c r="L7" s="207"/>
      <c r="M7" s="208"/>
    </row>
    <row r="8" spans="1:13" ht="15.75" thickBot="1">
      <c r="A8" s="195"/>
      <c r="B8" s="199">
        <v>1</v>
      </c>
      <c r="C8" s="233" t="s">
        <v>9</v>
      </c>
      <c r="D8" s="233"/>
      <c r="E8" s="233"/>
      <c r="F8" s="234"/>
      <c r="G8" s="197" t="s">
        <v>101</v>
      </c>
      <c r="H8" s="144">
        <v>0</v>
      </c>
      <c r="I8" s="142">
        <f>6227000*H8</f>
        <v>0</v>
      </c>
      <c r="J8" s="235" t="s">
        <v>102</v>
      </c>
      <c r="K8" s="144">
        <v>0</v>
      </c>
      <c r="L8" s="146">
        <f>(6913000-6227000)*K8</f>
        <v>0</v>
      </c>
      <c r="M8" s="148">
        <f>I8+L8</f>
        <v>0</v>
      </c>
    </row>
    <row r="9" spans="1:13" ht="15.75" thickBot="1">
      <c r="A9" s="195"/>
      <c r="B9" s="200"/>
      <c r="C9" s="165" t="s">
        <v>8</v>
      </c>
      <c r="D9" s="166"/>
      <c r="E9" s="166"/>
      <c r="F9" s="167"/>
      <c r="G9" s="198"/>
      <c r="H9" s="145"/>
      <c r="I9" s="143"/>
      <c r="J9" s="236"/>
      <c r="K9" s="145"/>
      <c r="L9" s="147"/>
      <c r="M9" s="149"/>
    </row>
    <row r="10" spans="1:13" ht="16.5" thickBot="1" thickTop="1">
      <c r="A10" s="195"/>
      <c r="B10" s="28">
        <v>2</v>
      </c>
      <c r="C10" s="150" t="s">
        <v>38</v>
      </c>
      <c r="D10" s="151"/>
      <c r="E10" s="151"/>
      <c r="F10" s="151"/>
      <c r="G10" s="151"/>
      <c r="H10" s="152"/>
      <c r="I10" s="29">
        <f>I8+I9</f>
        <v>0</v>
      </c>
      <c r="J10" s="30"/>
      <c r="K10" s="31"/>
      <c r="L10" s="32">
        <f>L8+L9</f>
        <v>0</v>
      </c>
      <c r="M10" s="33">
        <f>I10+L10</f>
        <v>0</v>
      </c>
    </row>
    <row r="11" spans="1:13" ht="4.5" customHeight="1" thickBot="1">
      <c r="A11" s="195"/>
      <c r="B11" s="96"/>
      <c r="C11" s="97"/>
      <c r="D11" s="97"/>
      <c r="E11" s="97"/>
      <c r="F11" s="97"/>
      <c r="G11" s="97"/>
      <c r="H11" s="97"/>
      <c r="I11" s="57"/>
      <c r="J11" s="57"/>
      <c r="K11" s="57"/>
      <c r="L11" s="57"/>
      <c r="M11" s="104"/>
    </row>
    <row r="12" spans="1:13" ht="15.75" thickBot="1">
      <c r="A12" s="195"/>
      <c r="B12" s="206" t="s">
        <v>11</v>
      </c>
      <c r="C12" s="207"/>
      <c r="D12" s="207"/>
      <c r="E12" s="207"/>
      <c r="F12" s="207"/>
      <c r="G12" s="207"/>
      <c r="H12" s="207"/>
      <c r="I12" s="207"/>
      <c r="J12" s="207"/>
      <c r="K12" s="207"/>
      <c r="L12" s="207"/>
      <c r="M12" s="208"/>
    </row>
    <row r="13" spans="1:13" ht="30.75" thickBot="1">
      <c r="A13" s="195"/>
      <c r="B13" s="19">
        <v>3</v>
      </c>
      <c r="C13" s="157" t="s">
        <v>10</v>
      </c>
      <c r="D13" s="157"/>
      <c r="E13" s="157"/>
      <c r="F13" s="158"/>
      <c r="G13" s="34" t="s">
        <v>57</v>
      </c>
      <c r="H13" s="76">
        <v>0</v>
      </c>
      <c r="I13" s="35">
        <f>10000*H13</f>
        <v>0</v>
      </c>
      <c r="J13" s="84" t="s">
        <v>62</v>
      </c>
      <c r="K13" s="76">
        <v>0</v>
      </c>
      <c r="L13" s="22">
        <f>(20000-10000)*K13</f>
        <v>0</v>
      </c>
      <c r="M13" s="33">
        <f>I13+L13</f>
        <v>0</v>
      </c>
    </row>
    <row r="14" spans="1:13" ht="30.75" thickBot="1">
      <c r="A14" s="195"/>
      <c r="B14" s="23">
        <v>4</v>
      </c>
      <c r="C14" s="159" t="s">
        <v>12</v>
      </c>
      <c r="D14" s="160"/>
      <c r="E14" s="160"/>
      <c r="F14" s="161"/>
      <c r="G14" s="37" t="s">
        <v>56</v>
      </c>
      <c r="H14" s="77">
        <v>0</v>
      </c>
      <c r="I14" s="38">
        <f>220000*H14</f>
        <v>0</v>
      </c>
      <c r="J14" s="39" t="s">
        <v>63</v>
      </c>
      <c r="K14" s="77">
        <v>0</v>
      </c>
      <c r="L14" s="26">
        <f>(240000-220000)*K14</f>
        <v>0</v>
      </c>
      <c r="M14" s="27">
        <f>I14+L14</f>
        <v>0</v>
      </c>
    </row>
    <row r="15" spans="1:13" ht="16.5" thickBot="1" thickTop="1">
      <c r="A15" s="195"/>
      <c r="B15" s="28">
        <v>5</v>
      </c>
      <c r="C15" s="150" t="s">
        <v>38</v>
      </c>
      <c r="D15" s="151"/>
      <c r="E15" s="151"/>
      <c r="F15" s="151"/>
      <c r="G15" s="151"/>
      <c r="H15" s="152"/>
      <c r="I15" s="40">
        <f>I13+I14</f>
        <v>0</v>
      </c>
      <c r="J15" s="30"/>
      <c r="K15" s="30"/>
      <c r="L15" s="32">
        <f>L13+L14</f>
        <v>0</v>
      </c>
      <c r="M15" s="33">
        <f>I15+L15</f>
        <v>0</v>
      </c>
    </row>
    <row r="16" spans="1:13" ht="4.5" customHeight="1" thickBot="1">
      <c r="A16" s="195"/>
      <c r="B16" s="96"/>
      <c r="C16" s="97"/>
      <c r="D16" s="97"/>
      <c r="E16" s="97"/>
      <c r="F16" s="97"/>
      <c r="G16" s="97"/>
      <c r="H16" s="97"/>
      <c r="I16" s="57"/>
      <c r="J16" s="57"/>
      <c r="K16" s="57"/>
      <c r="L16" s="57"/>
      <c r="M16" s="104"/>
    </row>
    <row r="17" spans="1:13" ht="15.75" thickBot="1">
      <c r="A17" s="195"/>
      <c r="B17" s="206" t="s">
        <v>14</v>
      </c>
      <c r="C17" s="207"/>
      <c r="D17" s="207"/>
      <c r="E17" s="207"/>
      <c r="F17" s="207"/>
      <c r="G17" s="207"/>
      <c r="H17" s="207"/>
      <c r="I17" s="207"/>
      <c r="J17" s="207"/>
      <c r="K17" s="207"/>
      <c r="L17" s="207"/>
      <c r="M17" s="208"/>
    </row>
    <row r="18" spans="1:13" ht="30.75" thickBot="1">
      <c r="A18" s="195"/>
      <c r="B18" s="19">
        <v>6</v>
      </c>
      <c r="C18" s="171" t="s">
        <v>13</v>
      </c>
      <c r="D18" s="157"/>
      <c r="E18" s="157"/>
      <c r="F18" s="158"/>
      <c r="G18" s="20" t="s">
        <v>58</v>
      </c>
      <c r="H18" s="78">
        <v>0</v>
      </c>
      <c r="I18" s="21">
        <f>2400*H18</f>
        <v>0</v>
      </c>
      <c r="J18" s="41" t="s">
        <v>64</v>
      </c>
      <c r="K18" s="78">
        <v>0</v>
      </c>
      <c r="L18" s="22">
        <f>(6800-2400)*K18</f>
        <v>0</v>
      </c>
      <c r="M18" s="33">
        <f>I18+L18</f>
        <v>0</v>
      </c>
    </row>
    <row r="19" spans="1:13" ht="30.75" thickBot="1">
      <c r="A19" s="195"/>
      <c r="B19" s="42">
        <v>7</v>
      </c>
      <c r="C19" s="178" t="s">
        <v>15</v>
      </c>
      <c r="D19" s="179"/>
      <c r="E19" s="179"/>
      <c r="F19" s="180"/>
      <c r="G19" s="20" t="s">
        <v>59</v>
      </c>
      <c r="H19" s="78">
        <v>0</v>
      </c>
      <c r="I19" s="21">
        <f>94800*H19</f>
        <v>0</v>
      </c>
      <c r="J19" s="41" t="s">
        <v>61</v>
      </c>
      <c r="K19" s="78">
        <v>0</v>
      </c>
      <c r="L19" s="43">
        <f>(105360-94800)*K19</f>
        <v>0</v>
      </c>
      <c r="M19" s="33">
        <f>I19+L19</f>
        <v>0</v>
      </c>
    </row>
    <row r="20" spans="1:13" ht="30.75" thickBot="1">
      <c r="A20" s="195"/>
      <c r="B20" s="23">
        <v>8</v>
      </c>
      <c r="C20" s="184" t="s">
        <v>16</v>
      </c>
      <c r="D20" s="185"/>
      <c r="E20" s="185"/>
      <c r="F20" s="186"/>
      <c r="G20" s="24" t="s">
        <v>60</v>
      </c>
      <c r="H20" s="79">
        <v>0</v>
      </c>
      <c r="I20" s="25">
        <f>155600*H20</f>
        <v>0</v>
      </c>
      <c r="J20" s="44" t="s">
        <v>65</v>
      </c>
      <c r="K20" s="79">
        <v>0</v>
      </c>
      <c r="L20" s="26">
        <f>(173000-155600)*K20</f>
        <v>0</v>
      </c>
      <c r="M20" s="27">
        <f>I20+L20</f>
        <v>0</v>
      </c>
    </row>
    <row r="21" spans="1:13" ht="16.5" thickBot="1" thickTop="1">
      <c r="A21" s="195"/>
      <c r="B21" s="45">
        <v>9</v>
      </c>
      <c r="C21" s="214" t="s">
        <v>38</v>
      </c>
      <c r="D21" s="215"/>
      <c r="E21" s="215"/>
      <c r="F21" s="215"/>
      <c r="G21" s="215"/>
      <c r="H21" s="216"/>
      <c r="I21" s="46">
        <f>SUM(I18:I20)</f>
        <v>0</v>
      </c>
      <c r="J21" s="47"/>
      <c r="K21" s="48"/>
      <c r="L21" s="49">
        <f>SUM(L18:L20)</f>
        <v>0</v>
      </c>
      <c r="M21" s="33">
        <f>I21+L21</f>
        <v>0</v>
      </c>
    </row>
    <row r="22" spans="1:13" ht="4.5" customHeight="1" thickBot="1">
      <c r="A22" s="195"/>
      <c r="B22" s="209"/>
      <c r="C22" s="210"/>
      <c r="D22" s="210"/>
      <c r="E22" s="210"/>
      <c r="F22" s="210"/>
      <c r="G22" s="210"/>
      <c r="H22" s="210"/>
      <c r="I22" s="210"/>
      <c r="J22" s="210"/>
      <c r="K22" s="210"/>
      <c r="L22" s="210"/>
      <c r="M22" s="211"/>
    </row>
    <row r="23" spans="1:13" ht="15.75" thickBot="1">
      <c r="A23" s="196"/>
      <c r="B23" s="50">
        <v>10</v>
      </c>
      <c r="C23" s="175" t="s">
        <v>55</v>
      </c>
      <c r="D23" s="176"/>
      <c r="E23" s="176"/>
      <c r="F23" s="176"/>
      <c r="G23" s="176"/>
      <c r="H23" s="177"/>
      <c r="I23" s="51">
        <f>I10+I15+I21</f>
        <v>0</v>
      </c>
      <c r="J23" s="52"/>
      <c r="K23" s="31"/>
      <c r="L23" s="53">
        <f>L10+L15+L21</f>
        <v>0</v>
      </c>
      <c r="M23" s="33">
        <f>I23+L23</f>
        <v>0</v>
      </c>
    </row>
    <row r="24" spans="2:13" ht="15.75" thickBot="1">
      <c r="B24" s="54"/>
      <c r="C24" s="55"/>
      <c r="D24" s="55"/>
      <c r="E24" s="55"/>
      <c r="F24" s="55"/>
      <c r="G24" s="56"/>
      <c r="H24" s="57"/>
      <c r="I24" s="57"/>
      <c r="J24" s="56"/>
      <c r="K24" s="58"/>
      <c r="L24" s="58"/>
      <c r="M24" s="2"/>
    </row>
    <row r="25" spans="1:13" ht="15.75" thickBot="1">
      <c r="A25" s="194" t="s">
        <v>96</v>
      </c>
      <c r="B25" s="163" t="s">
        <v>2</v>
      </c>
      <c r="C25" s="164"/>
      <c r="D25" s="164"/>
      <c r="E25" s="164"/>
      <c r="F25" s="164"/>
      <c r="G25" s="164"/>
      <c r="H25" s="59" t="s">
        <v>3</v>
      </c>
      <c r="I25" s="60" t="s">
        <v>21</v>
      </c>
      <c r="J25" s="61" t="s">
        <v>22</v>
      </c>
      <c r="K25" s="58"/>
      <c r="L25" s="58"/>
      <c r="M25" s="2"/>
    </row>
    <row r="26" spans="1:13" ht="45.75" thickBot="1">
      <c r="A26" s="195"/>
      <c r="B26" s="201" t="s">
        <v>51</v>
      </c>
      <c r="C26" s="202"/>
      <c r="D26" s="202"/>
      <c r="E26" s="202"/>
      <c r="F26" s="202"/>
      <c r="G26" s="203"/>
      <c r="H26" s="14" t="s">
        <v>7</v>
      </c>
      <c r="I26" s="15" t="s">
        <v>48</v>
      </c>
      <c r="J26" s="14" t="s">
        <v>49</v>
      </c>
      <c r="K26" s="62"/>
      <c r="L26" s="62"/>
      <c r="M26" s="2"/>
    </row>
    <row r="27" spans="1:13" ht="15.75" thickBot="1">
      <c r="A27" s="195"/>
      <c r="B27" s="42">
        <v>11</v>
      </c>
      <c r="C27" s="168" t="s">
        <v>17</v>
      </c>
      <c r="D27" s="169"/>
      <c r="E27" s="169"/>
      <c r="F27" s="169"/>
      <c r="G27" s="170"/>
      <c r="H27" s="63">
        <v>80000</v>
      </c>
      <c r="I27" s="80">
        <v>0</v>
      </c>
      <c r="J27" s="64">
        <f>H27*I27</f>
        <v>0</v>
      </c>
      <c r="K27" s="62"/>
      <c r="L27" s="62"/>
      <c r="M27" s="2"/>
    </row>
    <row r="28" spans="1:13" ht="15.75" thickBot="1">
      <c r="A28" s="195"/>
      <c r="B28" s="42">
        <v>12</v>
      </c>
      <c r="C28" s="168" t="s">
        <v>18</v>
      </c>
      <c r="D28" s="169"/>
      <c r="E28" s="169"/>
      <c r="F28" s="169"/>
      <c r="G28" s="170"/>
      <c r="H28" s="63">
        <v>100000</v>
      </c>
      <c r="I28" s="80">
        <v>0</v>
      </c>
      <c r="J28" s="64">
        <f>H28*I28</f>
        <v>0</v>
      </c>
      <c r="K28" s="62"/>
      <c r="L28" s="62"/>
      <c r="M28" s="2"/>
    </row>
    <row r="29" spans="1:13" ht="15.75" thickBot="1">
      <c r="A29" s="195"/>
      <c r="B29" s="42">
        <v>13</v>
      </c>
      <c r="C29" s="168" t="s">
        <v>19</v>
      </c>
      <c r="D29" s="169"/>
      <c r="E29" s="169"/>
      <c r="F29" s="169"/>
      <c r="G29" s="170"/>
      <c r="H29" s="65">
        <v>80000</v>
      </c>
      <c r="I29" s="81">
        <v>0</v>
      </c>
      <c r="J29" s="66">
        <f>H29*I29</f>
        <v>0</v>
      </c>
      <c r="K29" s="62"/>
      <c r="L29" s="62"/>
      <c r="M29" s="2"/>
    </row>
    <row r="30" spans="1:13" ht="15.75" thickBot="1">
      <c r="A30" s="195"/>
      <c r="B30" s="42">
        <v>14</v>
      </c>
      <c r="C30" s="168" t="s">
        <v>139</v>
      </c>
      <c r="D30" s="169"/>
      <c r="E30" s="169"/>
      <c r="F30" s="169"/>
      <c r="G30" s="170"/>
      <c r="H30" s="65">
        <v>340000</v>
      </c>
      <c r="I30" s="81">
        <v>0</v>
      </c>
      <c r="J30" s="66">
        <f>H30*I30</f>
        <v>0</v>
      </c>
      <c r="K30" s="62"/>
      <c r="L30" s="62"/>
      <c r="M30" s="2"/>
    </row>
    <row r="31" spans="1:13" ht="4.5" customHeight="1" thickBot="1">
      <c r="A31" s="195"/>
      <c r="B31" s="230"/>
      <c r="C31" s="231"/>
      <c r="D31" s="231"/>
      <c r="E31" s="231"/>
      <c r="F31" s="231"/>
      <c r="G31" s="231"/>
      <c r="H31" s="231"/>
      <c r="I31" s="231"/>
      <c r="J31" s="232"/>
      <c r="K31" s="62"/>
      <c r="L31" s="62"/>
      <c r="M31" s="2"/>
    </row>
    <row r="32" spans="1:13" ht="15.75" thickBot="1">
      <c r="A32" s="196"/>
      <c r="B32" s="67">
        <v>15</v>
      </c>
      <c r="C32" s="172" t="s">
        <v>54</v>
      </c>
      <c r="D32" s="173"/>
      <c r="E32" s="173"/>
      <c r="F32" s="173"/>
      <c r="G32" s="173"/>
      <c r="H32" s="173"/>
      <c r="I32" s="174"/>
      <c r="J32" s="64">
        <f>SUM(J27:J30)</f>
        <v>0</v>
      </c>
      <c r="K32" s="62"/>
      <c r="L32" s="62"/>
      <c r="M32" s="2"/>
    </row>
    <row r="33" spans="1:13" ht="15.75" thickBot="1">
      <c r="A33" s="105"/>
      <c r="B33" s="237"/>
      <c r="C33" s="237"/>
      <c r="D33" s="237"/>
      <c r="E33" s="237"/>
      <c r="F33" s="237"/>
      <c r="G33" s="237"/>
      <c r="H33" s="237"/>
      <c r="I33" s="237"/>
      <c r="J33" s="237"/>
      <c r="K33" s="238"/>
      <c r="L33" s="238"/>
      <c r="M33" s="2"/>
    </row>
    <row r="34" spans="1:13" ht="15.75" thickBot="1">
      <c r="A34" s="194" t="s">
        <v>97</v>
      </c>
      <c r="B34" s="239" t="s">
        <v>2</v>
      </c>
      <c r="C34" s="240"/>
      <c r="D34" s="240"/>
      <c r="E34" s="240"/>
      <c r="F34" s="241"/>
      <c r="G34" s="61" t="s">
        <v>3</v>
      </c>
      <c r="H34" s="61" t="s">
        <v>21</v>
      </c>
      <c r="I34" s="61" t="s">
        <v>22</v>
      </c>
      <c r="J34" s="107"/>
      <c r="K34" s="68"/>
      <c r="L34" s="68"/>
      <c r="M34" s="2"/>
    </row>
    <row r="35" spans="1:13" ht="30.75" thickBot="1">
      <c r="A35" s="195"/>
      <c r="B35" s="201" t="s">
        <v>20</v>
      </c>
      <c r="C35" s="202"/>
      <c r="D35" s="202"/>
      <c r="E35" s="202"/>
      <c r="F35" s="203"/>
      <c r="G35" s="14" t="s">
        <v>136</v>
      </c>
      <c r="H35" s="14" t="s">
        <v>42</v>
      </c>
      <c r="I35" s="14" t="s">
        <v>116</v>
      </c>
      <c r="J35" s="109"/>
      <c r="K35" s="2"/>
      <c r="L35" s="2"/>
      <c r="M35" s="2"/>
    </row>
    <row r="36" spans="1:13" ht="15.75" thickBot="1">
      <c r="A36" s="195"/>
      <c r="B36" s="69">
        <v>16</v>
      </c>
      <c r="C36" s="190" t="s">
        <v>26</v>
      </c>
      <c r="D36" s="191"/>
      <c r="E36" s="191"/>
      <c r="F36" s="192"/>
      <c r="G36" s="114">
        <f>960*4</f>
        <v>3840</v>
      </c>
      <c r="H36" s="82">
        <v>0</v>
      </c>
      <c r="I36" s="70">
        <f>G36*H36</f>
        <v>0</v>
      </c>
      <c r="J36" s="58"/>
      <c r="K36" s="2"/>
      <c r="L36" s="2"/>
      <c r="M36" s="2"/>
    </row>
    <row r="37" spans="1:13" ht="15.75" thickBot="1">
      <c r="A37" s="195"/>
      <c r="B37" s="69">
        <v>17</v>
      </c>
      <c r="C37" s="190" t="s">
        <v>27</v>
      </c>
      <c r="D37" s="191"/>
      <c r="E37" s="191"/>
      <c r="F37" s="192"/>
      <c r="G37" s="114">
        <f>960*4</f>
        <v>3840</v>
      </c>
      <c r="H37" s="82">
        <v>0</v>
      </c>
      <c r="I37" s="70">
        <f>G37*H37</f>
        <v>0</v>
      </c>
      <c r="J37" s="58"/>
      <c r="K37" s="2"/>
      <c r="L37" s="2"/>
      <c r="M37" s="2"/>
    </row>
    <row r="38" spans="1:13" ht="15.75" thickBot="1">
      <c r="A38" s="195"/>
      <c r="B38" s="69">
        <v>18</v>
      </c>
      <c r="C38" s="190" t="s">
        <v>28</v>
      </c>
      <c r="D38" s="191"/>
      <c r="E38" s="191"/>
      <c r="F38" s="192"/>
      <c r="G38" s="114">
        <f>960*4</f>
        <v>3840</v>
      </c>
      <c r="H38" s="115">
        <v>0</v>
      </c>
      <c r="I38" s="70">
        <f>G38*H38</f>
        <v>0</v>
      </c>
      <c r="J38" s="58"/>
      <c r="K38" s="2"/>
      <c r="L38" s="2"/>
      <c r="M38" s="2"/>
    </row>
    <row r="39" spans="1:13" ht="4.5" customHeight="1" thickBot="1">
      <c r="A39" s="195"/>
      <c r="B39" s="187">
        <v>17.5</v>
      </c>
      <c r="C39" s="188"/>
      <c r="D39" s="188"/>
      <c r="E39" s="188"/>
      <c r="F39" s="188"/>
      <c r="G39" s="188"/>
      <c r="H39" s="188"/>
      <c r="I39" s="189"/>
      <c r="J39" s="101"/>
      <c r="K39" s="2"/>
      <c r="L39" s="2"/>
      <c r="M39" s="2"/>
    </row>
    <row r="40" spans="1:13" ht="15.75" thickBot="1">
      <c r="A40" s="196"/>
      <c r="B40" s="67">
        <v>19</v>
      </c>
      <c r="C40" s="172" t="s">
        <v>53</v>
      </c>
      <c r="D40" s="173"/>
      <c r="E40" s="173"/>
      <c r="F40" s="173"/>
      <c r="G40" s="173"/>
      <c r="H40" s="174"/>
      <c r="I40" s="110">
        <f>SUM(I36:I38)</f>
        <v>0</v>
      </c>
      <c r="J40" s="58"/>
      <c r="K40" s="2"/>
      <c r="L40" s="2"/>
      <c r="M40" s="2"/>
    </row>
    <row r="41" spans="2:13" ht="15">
      <c r="B41" s="73"/>
      <c r="C41" s="74"/>
      <c r="D41" s="74"/>
      <c r="E41" s="74"/>
      <c r="F41" s="74"/>
      <c r="G41" s="74"/>
      <c r="H41" s="74"/>
      <c r="I41" s="74"/>
      <c r="J41" s="75"/>
      <c r="K41" s="2"/>
      <c r="L41" s="2"/>
      <c r="M41" s="2"/>
    </row>
    <row r="42" spans="2:13" ht="15.75" thickBot="1">
      <c r="B42" s="2"/>
      <c r="C42" s="162"/>
      <c r="D42" s="162"/>
      <c r="E42" s="162"/>
      <c r="F42" s="162"/>
      <c r="G42" s="2"/>
      <c r="H42" s="2"/>
      <c r="I42" s="2"/>
      <c r="J42" s="2"/>
      <c r="K42" s="2"/>
      <c r="L42" s="2"/>
      <c r="M42" s="2"/>
    </row>
    <row r="43" spans="1:13" ht="33.75" customHeight="1" thickBot="1" thickTop="1">
      <c r="A43" s="212">
        <v>20</v>
      </c>
      <c r="B43" s="213"/>
      <c r="C43" s="153" t="s">
        <v>100</v>
      </c>
      <c r="D43" s="153"/>
      <c r="E43" s="153"/>
      <c r="F43" s="153"/>
      <c r="G43" s="153"/>
      <c r="H43" s="153"/>
      <c r="I43" s="153"/>
      <c r="J43" s="153"/>
      <c r="K43" s="153"/>
      <c r="L43" s="204">
        <f>M23+J32+I40</f>
        <v>0</v>
      </c>
      <c r="M43" s="205"/>
    </row>
  </sheetData>
  <sheetProtection password="C13B" sheet="1"/>
  <mergeCells count="51">
    <mergeCell ref="A3:M3"/>
    <mergeCell ref="A1:M1"/>
    <mergeCell ref="A4:M4"/>
    <mergeCell ref="A5:A23"/>
    <mergeCell ref="C8:F8"/>
    <mergeCell ref="B5:F5"/>
    <mergeCell ref="B6:F6"/>
    <mergeCell ref="B7:M7"/>
    <mergeCell ref="G8:G9"/>
    <mergeCell ref="H8:H9"/>
    <mergeCell ref="I8:I9"/>
    <mergeCell ref="J8:J9"/>
    <mergeCell ref="K8:K9"/>
    <mergeCell ref="L8:L9"/>
    <mergeCell ref="M8:M9"/>
    <mergeCell ref="A25:A32"/>
    <mergeCell ref="B8:B9"/>
    <mergeCell ref="B22:M22"/>
    <mergeCell ref="C9:F9"/>
    <mergeCell ref="C10:H10"/>
    <mergeCell ref="B12:M12"/>
    <mergeCell ref="C13:F13"/>
    <mergeCell ref="C14:F14"/>
    <mergeCell ref="C15:H15"/>
    <mergeCell ref="B17:M17"/>
    <mergeCell ref="C18:F18"/>
    <mergeCell ref="C19:F19"/>
    <mergeCell ref="C20:F20"/>
    <mergeCell ref="C21:H21"/>
    <mergeCell ref="B31:J31"/>
    <mergeCell ref="C32:I32"/>
    <mergeCell ref="B33:L33"/>
    <mergeCell ref="B39:I39"/>
    <mergeCell ref="B34:F34"/>
    <mergeCell ref="C23:H23"/>
    <mergeCell ref="B25:G25"/>
    <mergeCell ref="B26:G26"/>
    <mergeCell ref="C27:G27"/>
    <mergeCell ref="C28:G28"/>
    <mergeCell ref="C30:G30"/>
    <mergeCell ref="C29:G29"/>
    <mergeCell ref="C40:H40"/>
    <mergeCell ref="B35:F35"/>
    <mergeCell ref="C43:K43"/>
    <mergeCell ref="L43:M43"/>
    <mergeCell ref="C37:F37"/>
    <mergeCell ref="C38:F38"/>
    <mergeCell ref="C42:F42"/>
    <mergeCell ref="C36:F36"/>
    <mergeCell ref="A43:B43"/>
    <mergeCell ref="A34:A40"/>
  </mergeCells>
  <printOptions horizontalCentered="1"/>
  <pageMargins left="0.45" right="0.45" top="1.25" bottom="0.5" header="0.5" footer="0.3"/>
  <pageSetup horizontalDpi="600" verticalDpi="600" orientation="portrait" scale="74" r:id="rId1"/>
  <headerFooter>
    <oddHeader>&amp;C&amp;"-,Bold"&amp;12MARYLAND STATE DEPARTMENT OF HUMAN RESOURCES
CHILD SUPPORT ENFORCEMENT ADMINISTRATION&amp;"-,Regular"
&amp;R&amp;"-,Bold"CSEA/SDU-14-001-S
Attachment A
Page 7 of 8</oddHeader>
  </headerFooter>
</worksheet>
</file>

<file path=xl/worksheets/sheet9.xml><?xml version="1.0" encoding="utf-8"?>
<worksheet xmlns="http://schemas.openxmlformats.org/spreadsheetml/2006/main" xmlns:r="http://schemas.openxmlformats.org/officeDocument/2006/relationships">
  <dimension ref="A1:K33"/>
  <sheetViews>
    <sheetView zoomScalePageLayoutView="0" workbookViewId="0" topLeftCell="A1">
      <selection activeCell="C17" sqref="C17:K17"/>
    </sheetView>
  </sheetViews>
  <sheetFormatPr defaultColWidth="9.140625" defaultRowHeight="15"/>
  <cols>
    <col min="1" max="1" width="6.7109375" style="0" customWidth="1"/>
    <col min="2" max="2" width="13.7109375" style="0" customWidth="1"/>
    <col min="3" max="10" width="9.7109375" style="0" customWidth="1"/>
    <col min="11" max="11" width="20.7109375" style="0" customWidth="1"/>
  </cols>
  <sheetData>
    <row r="1" spans="1:11" ht="19.5" customHeight="1">
      <c r="A1" s="254" t="s">
        <v>81</v>
      </c>
      <c r="B1" s="254"/>
      <c r="C1" s="254"/>
      <c r="D1" s="254"/>
      <c r="E1" s="254"/>
      <c r="F1" s="254"/>
      <c r="G1" s="254"/>
      <c r="H1" s="254"/>
      <c r="I1" s="254"/>
      <c r="J1" s="254"/>
      <c r="K1" s="254"/>
    </row>
    <row r="2" spans="1:11" ht="15">
      <c r="A2" s="2"/>
      <c r="B2" s="2"/>
      <c r="C2" s="2"/>
      <c r="D2" s="2"/>
      <c r="E2" s="2"/>
      <c r="F2" s="2"/>
      <c r="G2" s="2"/>
      <c r="H2" s="2"/>
      <c r="I2" s="2"/>
      <c r="J2" s="2"/>
      <c r="K2" s="2"/>
    </row>
    <row r="3" spans="1:11" ht="18.75">
      <c r="A3" s="255" t="s">
        <v>66</v>
      </c>
      <c r="B3" s="255"/>
      <c r="C3" s="255"/>
      <c r="D3" s="255"/>
      <c r="E3" s="255"/>
      <c r="F3" s="255"/>
      <c r="G3" s="255"/>
      <c r="H3" s="255"/>
      <c r="I3" s="255"/>
      <c r="J3" s="255"/>
      <c r="K3" s="255"/>
    </row>
    <row r="4" spans="1:11" ht="15">
      <c r="A4" s="2"/>
      <c r="B4" s="2"/>
      <c r="C4" s="2"/>
      <c r="D4" s="2"/>
      <c r="E4" s="2"/>
      <c r="F4" s="2"/>
      <c r="G4" s="2"/>
      <c r="H4" s="2"/>
      <c r="I4" s="2"/>
      <c r="J4" s="2"/>
      <c r="K4" s="2"/>
    </row>
    <row r="5" spans="1:11" ht="15.75" thickBot="1">
      <c r="A5" s="2"/>
      <c r="B5" s="2"/>
      <c r="C5" s="2"/>
      <c r="D5" s="2"/>
      <c r="E5" s="2"/>
      <c r="F5" s="2"/>
      <c r="G5" s="2"/>
      <c r="H5" s="2"/>
      <c r="I5" s="2"/>
      <c r="J5" s="2"/>
      <c r="K5" s="2"/>
    </row>
    <row r="6" spans="1:11" ht="16.5" thickBot="1">
      <c r="A6" s="85">
        <v>1</v>
      </c>
      <c r="B6" s="256" t="s">
        <v>134</v>
      </c>
      <c r="C6" s="257"/>
      <c r="D6" s="257"/>
      <c r="E6" s="257"/>
      <c r="F6" s="257"/>
      <c r="G6" s="257"/>
      <c r="H6" s="257"/>
      <c r="I6" s="257"/>
      <c r="J6" s="258"/>
      <c r="K6" s="86">
        <f>SUM(TRANSITION!I15)</f>
        <v>0</v>
      </c>
    </row>
    <row r="7" spans="1:11" ht="16.5" thickBot="1">
      <c r="A7" s="85">
        <v>2</v>
      </c>
      <c r="B7" s="256" t="s">
        <v>108</v>
      </c>
      <c r="C7" s="257"/>
      <c r="D7" s="257"/>
      <c r="E7" s="257"/>
      <c r="F7" s="257"/>
      <c r="G7" s="257"/>
      <c r="H7" s="257"/>
      <c r="I7" s="257"/>
      <c r="J7" s="258"/>
      <c r="K7" s="86">
        <f>SUM('YEAR 1'!L43:M43)</f>
        <v>0</v>
      </c>
    </row>
    <row r="8" spans="1:11" ht="16.5" thickBot="1">
      <c r="A8" s="85">
        <v>3</v>
      </c>
      <c r="B8" s="256" t="s">
        <v>109</v>
      </c>
      <c r="C8" s="257"/>
      <c r="D8" s="257"/>
      <c r="E8" s="257"/>
      <c r="F8" s="257"/>
      <c r="G8" s="257"/>
      <c r="H8" s="257"/>
      <c r="I8" s="257"/>
      <c r="J8" s="258"/>
      <c r="K8" s="86">
        <f>SUM('YEAR 2'!L43:M43)</f>
        <v>0</v>
      </c>
    </row>
    <row r="9" spans="1:11" ht="16.5" thickBot="1">
      <c r="A9" s="85">
        <v>4</v>
      </c>
      <c r="B9" s="256" t="s">
        <v>110</v>
      </c>
      <c r="C9" s="257"/>
      <c r="D9" s="257"/>
      <c r="E9" s="257"/>
      <c r="F9" s="257"/>
      <c r="G9" s="257"/>
      <c r="H9" s="257"/>
      <c r="I9" s="257"/>
      <c r="J9" s="258"/>
      <c r="K9" s="86">
        <f>SUM('YEAR 3'!L43:M43)</f>
        <v>0</v>
      </c>
    </row>
    <row r="10" spans="1:11" ht="16.5" thickBot="1">
      <c r="A10" s="85">
        <v>5</v>
      </c>
      <c r="B10" s="256" t="s">
        <v>111</v>
      </c>
      <c r="C10" s="257"/>
      <c r="D10" s="257"/>
      <c r="E10" s="257"/>
      <c r="F10" s="257"/>
      <c r="G10" s="257"/>
      <c r="H10" s="257"/>
      <c r="I10" s="257"/>
      <c r="J10" s="258"/>
      <c r="K10" s="86">
        <f>SUM('YEAR 4'!L43:M43)</f>
        <v>0</v>
      </c>
    </row>
    <row r="11" spans="1:11" ht="16.5" thickBot="1">
      <c r="A11" s="85">
        <v>6</v>
      </c>
      <c r="B11" s="256" t="s">
        <v>112</v>
      </c>
      <c r="C11" s="257"/>
      <c r="D11" s="257"/>
      <c r="E11" s="257"/>
      <c r="F11" s="257"/>
      <c r="G11" s="257"/>
      <c r="H11" s="257"/>
      <c r="I11" s="257"/>
      <c r="J11" s="258"/>
      <c r="K11" s="86">
        <f>SUM('YEAR 5'!L43:M43)</f>
        <v>0</v>
      </c>
    </row>
    <row r="12" spans="1:11" ht="16.5" thickBot="1">
      <c r="A12" s="87">
        <v>7</v>
      </c>
      <c r="B12" s="259" t="s">
        <v>98</v>
      </c>
      <c r="C12" s="260"/>
      <c r="D12" s="260"/>
      <c r="E12" s="260"/>
      <c r="F12" s="260"/>
      <c r="G12" s="260"/>
      <c r="H12" s="260"/>
      <c r="I12" s="260"/>
      <c r="J12" s="261"/>
      <c r="K12" s="88">
        <f>SUM('2-YEAR OPT'!L43:M43)</f>
        <v>0</v>
      </c>
    </row>
    <row r="13" spans="1:11" ht="45" customHeight="1" thickBot="1">
      <c r="A13" s="247" t="s">
        <v>135</v>
      </c>
      <c r="B13" s="248"/>
      <c r="C13" s="248"/>
      <c r="D13" s="248"/>
      <c r="E13" s="248"/>
      <c r="F13" s="248"/>
      <c r="G13" s="248"/>
      <c r="H13" s="248"/>
      <c r="I13" s="248"/>
      <c r="J13" s="249"/>
      <c r="K13" s="89">
        <f>SUM(K6:K12)</f>
        <v>0</v>
      </c>
    </row>
    <row r="14" spans="1:11" ht="15">
      <c r="A14" s="250" t="s">
        <v>67</v>
      </c>
      <c r="B14" s="250"/>
      <c r="C14" s="250"/>
      <c r="D14" s="250"/>
      <c r="E14" s="250"/>
      <c r="F14" s="250"/>
      <c r="G14" s="250"/>
      <c r="H14" s="250"/>
      <c r="I14" s="250"/>
      <c r="J14" s="250"/>
      <c r="K14" s="2"/>
    </row>
    <row r="15" spans="1:11" ht="15">
      <c r="A15" s="2"/>
      <c r="B15" s="2"/>
      <c r="C15" s="2"/>
      <c r="D15" s="2"/>
      <c r="E15" s="2"/>
      <c r="F15" s="2"/>
      <c r="G15" s="2"/>
      <c r="H15" s="2"/>
      <c r="I15" s="2"/>
      <c r="J15" s="2"/>
      <c r="K15" s="2"/>
    </row>
    <row r="16" spans="1:11" ht="15">
      <c r="A16" s="2"/>
      <c r="B16" s="2"/>
      <c r="C16" s="2"/>
      <c r="D16" s="2"/>
      <c r="E16" s="2"/>
      <c r="F16" s="2"/>
      <c r="G16" s="2"/>
      <c r="H16" s="2"/>
      <c r="I16" s="2"/>
      <c r="J16" s="2"/>
      <c r="K16" s="2"/>
    </row>
    <row r="17" spans="1:11" ht="16.5" thickBot="1">
      <c r="A17" s="246" t="s">
        <v>68</v>
      </c>
      <c r="B17" s="246"/>
      <c r="C17" s="244"/>
      <c r="D17" s="244"/>
      <c r="E17" s="244"/>
      <c r="F17" s="244"/>
      <c r="G17" s="244"/>
      <c r="H17" s="244"/>
      <c r="I17" s="244"/>
      <c r="J17" s="244"/>
      <c r="K17" s="244"/>
    </row>
    <row r="18" spans="1:11" ht="16.5" thickBot="1">
      <c r="A18" s="246" t="s">
        <v>69</v>
      </c>
      <c r="B18" s="246"/>
      <c r="C18" s="245"/>
      <c r="D18" s="245"/>
      <c r="E18" s="245"/>
      <c r="F18" s="245"/>
      <c r="G18" s="245"/>
      <c r="H18" s="245"/>
      <c r="I18" s="245"/>
      <c r="J18" s="245"/>
      <c r="K18" s="245"/>
    </row>
    <row r="19" spans="1:11" ht="16.5" thickBot="1">
      <c r="A19" s="246" t="s">
        <v>70</v>
      </c>
      <c r="B19" s="246"/>
      <c r="C19" s="252"/>
      <c r="D19" s="252"/>
      <c r="E19" s="4"/>
      <c r="F19" s="4"/>
      <c r="G19" s="4"/>
      <c r="H19" s="4"/>
      <c r="I19" s="4"/>
      <c r="J19" s="4"/>
      <c r="K19" s="2"/>
    </row>
    <row r="20" spans="1:11" ht="16.5" thickBot="1">
      <c r="A20" s="246" t="s">
        <v>75</v>
      </c>
      <c r="B20" s="246"/>
      <c r="C20" s="252"/>
      <c r="D20" s="252"/>
      <c r="E20" s="4"/>
      <c r="F20" s="4"/>
      <c r="G20" s="4"/>
      <c r="H20" s="4"/>
      <c r="I20" s="4"/>
      <c r="J20" s="4"/>
      <c r="K20" s="2"/>
    </row>
    <row r="21" spans="1:11" ht="16.5" thickBot="1">
      <c r="A21" s="246" t="s">
        <v>71</v>
      </c>
      <c r="B21" s="246"/>
      <c r="C21" s="252"/>
      <c r="D21" s="252"/>
      <c r="E21" s="4"/>
      <c r="F21" s="4"/>
      <c r="G21" s="4"/>
      <c r="H21" s="4"/>
      <c r="I21" s="4"/>
      <c r="J21" s="4"/>
      <c r="K21" s="2"/>
    </row>
    <row r="22" spans="1:11" ht="16.5" thickBot="1">
      <c r="A22" s="246" t="s">
        <v>72</v>
      </c>
      <c r="B22" s="246"/>
      <c r="C22" s="93"/>
      <c r="D22" s="3" t="s">
        <v>76</v>
      </c>
      <c r="E22" s="92"/>
      <c r="F22" s="3" t="s">
        <v>77</v>
      </c>
      <c r="G22" s="92"/>
      <c r="H22" s="3" t="s">
        <v>78</v>
      </c>
      <c r="I22" s="4"/>
      <c r="J22" s="4"/>
      <c r="K22" s="2"/>
    </row>
    <row r="23" spans="1:11" ht="15">
      <c r="A23" s="90"/>
      <c r="B23" s="90"/>
      <c r="C23" s="68"/>
      <c r="D23" s="90"/>
      <c r="E23" s="68"/>
      <c r="F23" s="90"/>
      <c r="G23" s="68"/>
      <c r="H23" s="90"/>
      <c r="I23" s="2"/>
      <c r="J23" s="2"/>
      <c r="K23" s="2"/>
    </row>
    <row r="24" spans="1:11" ht="15">
      <c r="A24" s="90"/>
      <c r="B24" s="90"/>
      <c r="C24" s="68"/>
      <c r="D24" s="90"/>
      <c r="E24" s="68"/>
      <c r="F24" s="90"/>
      <c r="G24" s="68"/>
      <c r="H24" s="90"/>
      <c r="I24" s="2"/>
      <c r="J24" s="2"/>
      <c r="K24" s="2"/>
    </row>
    <row r="25" spans="1:11" ht="15">
      <c r="A25" s="2"/>
      <c r="B25" s="2"/>
      <c r="C25" s="2"/>
      <c r="D25" s="2"/>
      <c r="E25" s="2"/>
      <c r="F25" s="2"/>
      <c r="G25" s="2"/>
      <c r="H25" s="2"/>
      <c r="I25" s="2"/>
      <c r="J25" s="2"/>
      <c r="K25" s="2"/>
    </row>
    <row r="26" spans="1:11" ht="15.75" thickBot="1">
      <c r="A26" s="242"/>
      <c r="B26" s="242"/>
      <c r="C26" s="242"/>
      <c r="D26" s="242"/>
      <c r="E26" s="242"/>
      <c r="F26" s="242"/>
      <c r="G26" s="242"/>
      <c r="H26" s="242"/>
      <c r="I26" s="242"/>
      <c r="J26" s="242"/>
      <c r="K26" s="242"/>
    </row>
    <row r="27" spans="1:11" ht="15.75">
      <c r="A27" s="253" t="s">
        <v>79</v>
      </c>
      <c r="B27" s="253"/>
      <c r="C27" s="253"/>
      <c r="D27" s="253"/>
      <c r="E27" s="253"/>
      <c r="F27" s="253"/>
      <c r="G27" s="253"/>
      <c r="H27" s="253"/>
      <c r="I27" s="253"/>
      <c r="J27" s="253"/>
      <c r="K27" s="253"/>
    </row>
    <row r="28" spans="1:11" ht="15">
      <c r="A28" s="91"/>
      <c r="B28" s="91"/>
      <c r="C28" s="91"/>
      <c r="D28" s="91"/>
      <c r="E28" s="91"/>
      <c r="F28" s="91"/>
      <c r="G28" s="91"/>
      <c r="H28" s="91"/>
      <c r="I28" s="91"/>
      <c r="J28" s="91"/>
      <c r="K28" s="2"/>
    </row>
    <row r="29" spans="1:11" ht="15.75" thickBot="1">
      <c r="A29" s="243"/>
      <c r="B29" s="243"/>
      <c r="C29" s="243"/>
      <c r="D29" s="243"/>
      <c r="E29" s="243"/>
      <c r="F29" s="243"/>
      <c r="G29" s="243"/>
      <c r="H29" s="243"/>
      <c r="I29" s="243"/>
      <c r="J29" s="243"/>
      <c r="K29" s="243"/>
    </row>
    <row r="30" spans="1:11" ht="15.75">
      <c r="A30" s="253" t="s">
        <v>73</v>
      </c>
      <c r="B30" s="253"/>
      <c r="C30" s="253"/>
      <c r="D30" s="253"/>
      <c r="E30" s="253"/>
      <c r="F30" s="253"/>
      <c r="G30" s="253"/>
      <c r="H30" s="253"/>
      <c r="I30" s="253"/>
      <c r="J30" s="253"/>
      <c r="K30" s="2"/>
    </row>
    <row r="31" spans="1:11" ht="15">
      <c r="A31" s="2"/>
      <c r="B31" s="2"/>
      <c r="C31" s="2"/>
      <c r="D31" s="2"/>
      <c r="E31" s="2"/>
      <c r="F31" s="2"/>
      <c r="G31" s="2"/>
      <c r="H31" s="2"/>
      <c r="I31" s="2"/>
      <c r="J31" s="2"/>
      <c r="K31" s="2"/>
    </row>
    <row r="32" spans="1:11" ht="16.5" thickBot="1">
      <c r="A32" s="251"/>
      <c r="B32" s="251"/>
      <c r="C32" s="251"/>
      <c r="D32" s="251"/>
      <c r="E32" s="251"/>
      <c r="F32" s="2"/>
      <c r="G32" s="2"/>
      <c r="H32" s="2"/>
      <c r="I32" s="2"/>
      <c r="J32" s="2"/>
      <c r="K32" s="2"/>
    </row>
    <row r="33" spans="1:11" ht="15.75">
      <c r="A33" s="3" t="s">
        <v>74</v>
      </c>
      <c r="B33" s="2"/>
      <c r="C33" s="2"/>
      <c r="D33" s="2"/>
      <c r="E33" s="2"/>
      <c r="F33" s="2"/>
      <c r="G33" s="2"/>
      <c r="H33" s="2"/>
      <c r="I33" s="2"/>
      <c r="J33" s="2"/>
      <c r="K33" s="2"/>
    </row>
  </sheetData>
  <sheetProtection password="C13B" sheet="1"/>
  <mergeCells count="27">
    <mergeCell ref="A1:K1"/>
    <mergeCell ref="A3:K3"/>
    <mergeCell ref="B6:J6"/>
    <mergeCell ref="B7:J7"/>
    <mergeCell ref="B8:J8"/>
    <mergeCell ref="A21:B21"/>
    <mergeCell ref="B9:J9"/>
    <mergeCell ref="B10:J10"/>
    <mergeCell ref="B11:J11"/>
    <mergeCell ref="B12:J12"/>
    <mergeCell ref="A13:J13"/>
    <mergeCell ref="A22:B22"/>
    <mergeCell ref="A14:J14"/>
    <mergeCell ref="A32:E32"/>
    <mergeCell ref="C19:D19"/>
    <mergeCell ref="C20:D20"/>
    <mergeCell ref="C21:D21"/>
    <mergeCell ref="A17:B17"/>
    <mergeCell ref="A30:J30"/>
    <mergeCell ref="A27:K27"/>
    <mergeCell ref="A26:K26"/>
    <mergeCell ref="A29:K29"/>
    <mergeCell ref="C17:K17"/>
    <mergeCell ref="C18:K18"/>
    <mergeCell ref="A18:B18"/>
    <mergeCell ref="A19:B19"/>
    <mergeCell ref="A20:B20"/>
  </mergeCells>
  <printOptions horizontalCentered="1"/>
  <pageMargins left="0.45" right="0.45" top="1" bottom="0.5" header="0.45" footer="0.3"/>
  <pageSetup horizontalDpi="600" verticalDpi="600" orientation="landscape" scale="89" r:id="rId1"/>
  <headerFooter>
    <oddHeader>&amp;C&amp;"-,Bold"&amp;12MARYLAND STATE DEPARTMENT OF HUMAN RESOURCES
CHILD SUPPORT ENFORCEMENT ADMINISTRATION&amp;R&amp;"-,Bold"CSEA/SDU-14-001-S
Attachment A
Page 8 of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ybarr</dc:creator>
  <cp:keywords/>
  <dc:description/>
  <cp:lastModifiedBy>haynesj</cp:lastModifiedBy>
  <cp:lastPrinted>2013-07-22T18:28:21Z</cp:lastPrinted>
  <dcterms:created xsi:type="dcterms:W3CDTF">2013-05-17T18:19:27Z</dcterms:created>
  <dcterms:modified xsi:type="dcterms:W3CDTF">2013-07-25T18:10:12Z</dcterms:modified>
  <cp:category/>
  <cp:version/>
  <cp:contentType/>
  <cp:contentStatus/>
</cp:coreProperties>
</file>